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75" windowWidth="15255" windowHeight="7935" tabRatio="899"/>
  </bookViews>
  <sheets>
    <sheet name="Introduction" sheetId="10" r:id="rId1"/>
    <sheet name="Instructions" sheetId="11" r:id="rId2"/>
    <sheet name="Audit tool - All patients" sheetId="5" r:id="rId3"/>
    <sheet name="Audit tool - Med for the COE" sheetId="7" r:id="rId4"/>
    <sheet name="Audit tool - Surgery" sheetId="6" r:id="rId5"/>
    <sheet name="Audit tool - Anaesthesia" sheetId="1" r:id="rId6"/>
    <sheet name="Audit tool - Pain teams" sheetId="8" r:id="rId7"/>
    <sheet name="Recommendations" sheetId="9" r:id="rId8"/>
    <sheet name="Definitions" sheetId="16" r:id="rId9"/>
    <sheet name="Sheet3" sheetId="3" state="hidden" r:id="rId10"/>
  </sheets>
  <definedNames>
    <definedName name="Answer1">Sheet3!$A$2:$A$5</definedName>
    <definedName name="Answer10">Sheet3!$A$2:$A$5</definedName>
    <definedName name="Answer11">Sheet3!$G$11:$G$14</definedName>
    <definedName name="Answer12">Sheet3!$I$11:$I$15</definedName>
    <definedName name="Answer13">Sheet3!$K$11:$K$13</definedName>
    <definedName name="Answer14">Sheet3!$M$11:$M$12</definedName>
    <definedName name="Answer15">Sheet3!$A$19:$A$22</definedName>
    <definedName name="Answer16">Sheet3!$C$19:$C$22</definedName>
    <definedName name="Answer17">Sheet3!$E$19:$E$20</definedName>
    <definedName name="Answer18">Sheet3!$G$19:$G$22</definedName>
    <definedName name="Answer19">Sheet3!$I$19:$I$22</definedName>
    <definedName name="Answer2">Sheet3!$C$2:$C$4</definedName>
    <definedName name="Answer20">Sheet3!$O$11:$O$17</definedName>
    <definedName name="Answer21">Sheet3!$K$19:$K$20</definedName>
    <definedName name="Answer22">Sheet3!$M$19:$M$20</definedName>
    <definedName name="Answer23">Sheet3!$O$19:$O$21</definedName>
    <definedName name="Answer24">Sheet3!$A$25:$A$26</definedName>
    <definedName name="Answer25">Sheet3!$C$25:$C$26</definedName>
    <definedName name="Answer26">Sheet3!$E$25:$E$27</definedName>
    <definedName name="Answer27">Sheet3!$G$25:$G$26</definedName>
    <definedName name="Answer28">Sheet3!$I$25:$I$31</definedName>
    <definedName name="Answer29">Sheet3!$K$25:$L$28</definedName>
    <definedName name="Answer3">Sheet3!$F$2:$F$5</definedName>
    <definedName name="Answer30">Sheet3!$K$25:$K$28</definedName>
    <definedName name="Answer31">Sheet3!$M$25:$M$28</definedName>
    <definedName name="Answer32">Sheet3!$O$25:$O$29</definedName>
    <definedName name="Answer33">Sheet3!$A$30:$A$33</definedName>
    <definedName name="Answer4">Sheet3!$H$2:$H$4</definedName>
    <definedName name="Answer5">Sheet3!$J$2:$J$5</definedName>
    <definedName name="Answer6">Sheet3!$L$2:$L$4</definedName>
    <definedName name="Answer7">Sheet3!$N$2:$N$5</definedName>
    <definedName name="Answer8">Sheet3!$A$11:$A$15</definedName>
    <definedName name="Answer9">Sheet3!$C$11:$C$14</definedName>
    <definedName name="Group10">Sheet3!$E$11:$E$15</definedName>
  </definedNames>
  <calcPr calcId="124519"/>
</workbook>
</file>

<file path=xl/calcChain.xml><?xml version="1.0" encoding="utf-8"?>
<calcChain xmlns="http://schemas.openxmlformats.org/spreadsheetml/2006/main">
  <c r="Z62" i="1"/>
  <c r="Y62"/>
  <c r="V62"/>
  <c r="U62"/>
  <c r="R62"/>
  <c r="W62" s="1"/>
  <c r="AA62" s="1"/>
  <c r="P62"/>
  <c r="T62" s="1"/>
  <c r="Q62" s="1"/>
  <c r="Z61"/>
  <c r="U61" s="1"/>
  <c r="Y61"/>
  <c r="V61"/>
  <c r="R61"/>
  <c r="P61"/>
  <c r="Z60"/>
  <c r="Y60"/>
  <c r="V60"/>
  <c r="U60"/>
  <c r="R60"/>
  <c r="P60"/>
  <c r="W60" s="1"/>
  <c r="AA60" s="1"/>
  <c r="Z59"/>
  <c r="U59" s="1"/>
  <c r="Y59"/>
  <c r="V59"/>
  <c r="R59"/>
  <c r="P59"/>
  <c r="W59" s="1"/>
  <c r="Z58"/>
  <c r="Y58"/>
  <c r="V58"/>
  <c r="U58"/>
  <c r="AA58" s="1"/>
  <c r="T58"/>
  <c r="R58"/>
  <c r="S58" s="1"/>
  <c r="Q58"/>
  <c r="P58"/>
  <c r="W58" s="1"/>
  <c r="Z57"/>
  <c r="Y57"/>
  <c r="U57" s="1"/>
  <c r="V57"/>
  <c r="R57"/>
  <c r="P57"/>
  <c r="Z12"/>
  <c r="Y12"/>
  <c r="V12"/>
  <c r="U12"/>
  <c r="T12"/>
  <c r="S12" s="1"/>
  <c r="R12"/>
  <c r="Q12"/>
  <c r="P12"/>
  <c r="W12" s="1"/>
  <c r="Z11"/>
  <c r="Y11"/>
  <c r="V11"/>
  <c r="U11"/>
  <c r="T11"/>
  <c r="S11" s="1"/>
  <c r="R11"/>
  <c r="Q11"/>
  <c r="P11"/>
  <c r="W11" s="1"/>
  <c r="Z10"/>
  <c r="U10" s="1"/>
  <c r="Y10"/>
  <c r="V10"/>
  <c r="R10"/>
  <c r="P10"/>
  <c r="W10" s="1"/>
  <c r="Z9"/>
  <c r="Y9"/>
  <c r="V9"/>
  <c r="U9"/>
  <c r="R9"/>
  <c r="W9" s="1"/>
  <c r="AA9" s="1"/>
  <c r="P9"/>
  <c r="T9" s="1"/>
  <c r="Q9" s="1"/>
  <c r="Z8"/>
  <c r="Y8"/>
  <c r="V8"/>
  <c r="U8"/>
  <c r="R8"/>
  <c r="P8"/>
  <c r="W8" s="1"/>
  <c r="AA8" s="1"/>
  <c r="Z7"/>
  <c r="Y7"/>
  <c r="V7"/>
  <c r="U7"/>
  <c r="R7"/>
  <c r="W7" s="1"/>
  <c r="AA7" s="1"/>
  <c r="P7"/>
  <c r="T7" s="1"/>
  <c r="Q7" s="1"/>
  <c r="F15"/>
  <c r="G15"/>
  <c r="H15"/>
  <c r="I15"/>
  <c r="J15"/>
  <c r="K15"/>
  <c r="L15"/>
  <c r="M15"/>
  <c r="N15"/>
  <c r="E15"/>
  <c r="E7"/>
  <c r="F8"/>
  <c r="G8"/>
  <c r="H8"/>
  <c r="I8"/>
  <c r="J8"/>
  <c r="K8"/>
  <c r="L8"/>
  <c r="M8"/>
  <c r="N8"/>
  <c r="F9"/>
  <c r="G9"/>
  <c r="H9"/>
  <c r="I9"/>
  <c r="J9"/>
  <c r="K9"/>
  <c r="L9"/>
  <c r="M9"/>
  <c r="N9"/>
  <c r="F10"/>
  <c r="G10"/>
  <c r="H10"/>
  <c r="I10"/>
  <c r="J10"/>
  <c r="K10"/>
  <c r="L10"/>
  <c r="M10"/>
  <c r="N10"/>
  <c r="F11"/>
  <c r="G11"/>
  <c r="H11"/>
  <c r="I11"/>
  <c r="J11"/>
  <c r="K11"/>
  <c r="L11"/>
  <c r="M11"/>
  <c r="N11"/>
  <c r="F12"/>
  <c r="G12"/>
  <c r="H12"/>
  <c r="I12"/>
  <c r="J12"/>
  <c r="K12"/>
  <c r="L12"/>
  <c r="M12"/>
  <c r="N12"/>
  <c r="E12"/>
  <c r="E11"/>
  <c r="E10"/>
  <c r="E9"/>
  <c r="E8"/>
  <c r="F7"/>
  <c r="G7"/>
  <c r="H7"/>
  <c r="I7"/>
  <c r="J7"/>
  <c r="K7"/>
  <c r="L7"/>
  <c r="M7"/>
  <c r="N7"/>
  <c r="F35" i="7"/>
  <c r="G35"/>
  <c r="H35"/>
  <c r="I35"/>
  <c r="J35"/>
  <c r="K35"/>
  <c r="L35"/>
  <c r="M35"/>
  <c r="N35"/>
  <c r="E35"/>
  <c r="F23"/>
  <c r="G23"/>
  <c r="H23"/>
  <c r="I23"/>
  <c r="J23"/>
  <c r="K23"/>
  <c r="L23"/>
  <c r="M23"/>
  <c r="N23"/>
  <c r="E23"/>
  <c r="Z130" i="6"/>
  <c r="Y130"/>
  <c r="V130"/>
  <c r="U130"/>
  <c r="R130"/>
  <c r="W130" s="1"/>
  <c r="AA130" s="1"/>
  <c r="P130"/>
  <c r="T130" s="1"/>
  <c r="Q130" s="1"/>
  <c r="Z129"/>
  <c r="Y129"/>
  <c r="V129"/>
  <c r="U129"/>
  <c r="R129"/>
  <c r="W129" s="1"/>
  <c r="AA129" s="1"/>
  <c r="P129"/>
  <c r="T129" s="1"/>
  <c r="Q129" s="1"/>
  <c r="Z128"/>
  <c r="U128" s="1"/>
  <c r="Y128"/>
  <c r="V128"/>
  <c r="R128"/>
  <c r="P128"/>
  <c r="W128" s="1"/>
  <c r="Z127"/>
  <c r="U127" s="1"/>
  <c r="Y127"/>
  <c r="V127"/>
  <c r="R127"/>
  <c r="P127"/>
  <c r="W127" s="1"/>
  <c r="Z126"/>
  <c r="Y126"/>
  <c r="V126"/>
  <c r="U126"/>
  <c r="R126"/>
  <c r="P126"/>
  <c r="W126" s="1"/>
  <c r="AA126" s="1"/>
  <c r="Z125"/>
  <c r="Y125"/>
  <c r="V125"/>
  <c r="U125"/>
  <c r="R125"/>
  <c r="W125" s="1"/>
  <c r="AA125" s="1"/>
  <c r="P125"/>
  <c r="T125" s="1"/>
  <c r="Q125" s="1"/>
  <c r="Z121"/>
  <c r="Y121"/>
  <c r="V121"/>
  <c r="U121"/>
  <c r="T121"/>
  <c r="R121"/>
  <c r="S121" s="1"/>
  <c r="Q121"/>
  <c r="P121"/>
  <c r="W121" s="1"/>
  <c r="Z120"/>
  <c r="Y120"/>
  <c r="V120"/>
  <c r="U120"/>
  <c r="R120"/>
  <c r="W120" s="1"/>
  <c r="AA120" s="1"/>
  <c r="P120"/>
  <c r="T120" s="1"/>
  <c r="Q120" s="1"/>
  <c r="Z119"/>
  <c r="Y119"/>
  <c r="V119"/>
  <c r="U119"/>
  <c r="R119"/>
  <c r="P119"/>
  <c r="W119" s="1"/>
  <c r="AA119" s="1"/>
  <c r="Z118"/>
  <c r="Y118"/>
  <c r="V118"/>
  <c r="U118"/>
  <c r="R118"/>
  <c r="W118" s="1"/>
  <c r="AA118" s="1"/>
  <c r="P118"/>
  <c r="T118" s="1"/>
  <c r="Q118" s="1"/>
  <c r="Z117"/>
  <c r="U117" s="1"/>
  <c r="Y117"/>
  <c r="V117"/>
  <c r="R117"/>
  <c r="P117"/>
  <c r="W117" s="1"/>
  <c r="Z116"/>
  <c r="Y116"/>
  <c r="V116"/>
  <c r="U116"/>
  <c r="T116"/>
  <c r="R116"/>
  <c r="S116" s="1"/>
  <c r="Q116"/>
  <c r="P116"/>
  <c r="W116" s="1"/>
  <c r="Z115"/>
  <c r="Y115"/>
  <c r="V115"/>
  <c r="U115"/>
  <c r="T115"/>
  <c r="S115" s="1"/>
  <c r="R115"/>
  <c r="Q115"/>
  <c r="P115"/>
  <c r="W115" s="1"/>
  <c r="Z114"/>
  <c r="U114" s="1"/>
  <c r="Y114"/>
  <c r="V114"/>
  <c r="R114"/>
  <c r="P114"/>
  <c r="W114" s="1"/>
  <c r="Z98"/>
  <c r="Y98"/>
  <c r="U98" s="1"/>
  <c r="V98"/>
  <c r="R98"/>
  <c r="P98"/>
  <c r="Z97"/>
  <c r="Y97"/>
  <c r="V97"/>
  <c r="U97"/>
  <c r="R97"/>
  <c r="W97" s="1"/>
  <c r="AA97" s="1"/>
  <c r="P97"/>
  <c r="T97" s="1"/>
  <c r="Q97" s="1"/>
  <c r="Z96"/>
  <c r="Y96"/>
  <c r="V96"/>
  <c r="U96"/>
  <c r="R96"/>
  <c r="P96"/>
  <c r="W96" s="1"/>
  <c r="AA96" s="1"/>
  <c r="Z95"/>
  <c r="U95" s="1"/>
  <c r="Y95"/>
  <c r="V95"/>
  <c r="R95"/>
  <c r="P95"/>
  <c r="W95" s="1"/>
  <c r="Z94"/>
  <c r="Y94"/>
  <c r="V94"/>
  <c r="U94"/>
  <c r="R94"/>
  <c r="P94"/>
  <c r="W94" s="1"/>
  <c r="AA94" s="1"/>
  <c r="Z78"/>
  <c r="Y78"/>
  <c r="V78"/>
  <c r="U78"/>
  <c r="R78"/>
  <c r="W78" s="1"/>
  <c r="AA78" s="1"/>
  <c r="P78"/>
  <c r="T78" s="1"/>
  <c r="Q78" s="1"/>
  <c r="Z77"/>
  <c r="Y77"/>
  <c r="V77"/>
  <c r="U77"/>
  <c r="R77"/>
  <c r="P77"/>
  <c r="W77" s="1"/>
  <c r="AA77" s="1"/>
  <c r="Z76"/>
  <c r="Y76"/>
  <c r="V76"/>
  <c r="U76"/>
  <c r="R76"/>
  <c r="P76"/>
  <c r="W76" s="1"/>
  <c r="AA76" s="1"/>
  <c r="Z75"/>
  <c r="Y75"/>
  <c r="V75"/>
  <c r="U75"/>
  <c r="R75"/>
  <c r="W75" s="1"/>
  <c r="AA75" s="1"/>
  <c r="P75"/>
  <c r="T75" s="1"/>
  <c r="Q75" s="1"/>
  <c r="Z74"/>
  <c r="Y74"/>
  <c r="V74"/>
  <c r="U74"/>
  <c r="T74"/>
  <c r="S74" s="1"/>
  <c r="R74"/>
  <c r="Q74"/>
  <c r="P74"/>
  <c r="W74" s="1"/>
  <c r="Z73"/>
  <c r="Y73"/>
  <c r="V73"/>
  <c r="U73"/>
  <c r="R73"/>
  <c r="W73" s="1"/>
  <c r="AA73" s="1"/>
  <c r="P73"/>
  <c r="T73" s="1"/>
  <c r="Q73" s="1"/>
  <c r="Z72"/>
  <c r="Y72"/>
  <c r="V72"/>
  <c r="U72"/>
  <c r="R72"/>
  <c r="P72"/>
  <c r="W72" s="1"/>
  <c r="AA72" s="1"/>
  <c r="Z71"/>
  <c r="U71" s="1"/>
  <c r="Y71"/>
  <c r="V71"/>
  <c r="R71"/>
  <c r="P71"/>
  <c r="W71" s="1"/>
  <c r="Z70"/>
  <c r="Y70"/>
  <c r="V70"/>
  <c r="U70"/>
  <c r="R70"/>
  <c r="W70" s="1"/>
  <c r="AA70" s="1"/>
  <c r="P70"/>
  <c r="T70" s="1"/>
  <c r="Q70" s="1"/>
  <c r="Z40"/>
  <c r="Y40"/>
  <c r="V40"/>
  <c r="U40"/>
  <c r="T40"/>
  <c r="R40"/>
  <c r="S40" s="1"/>
  <c r="Q40"/>
  <c r="P40"/>
  <c r="W40" s="1"/>
  <c r="Z39"/>
  <c r="Y39"/>
  <c r="U39" s="1"/>
  <c r="V39"/>
  <c r="R39"/>
  <c r="P39"/>
  <c r="W39" s="1"/>
  <c r="Z38"/>
  <c r="Y38"/>
  <c r="V38"/>
  <c r="U38"/>
  <c r="R38"/>
  <c r="W38" s="1"/>
  <c r="AA38" s="1"/>
  <c r="P38"/>
  <c r="T38" s="1"/>
  <c r="Q38" s="1"/>
  <c r="Z37"/>
  <c r="Y37"/>
  <c r="V37"/>
  <c r="U37"/>
  <c r="T37"/>
  <c r="S37" s="1"/>
  <c r="R37"/>
  <c r="Q37"/>
  <c r="P37"/>
  <c r="W37" s="1"/>
  <c r="Z36"/>
  <c r="Y36"/>
  <c r="V36"/>
  <c r="U36"/>
  <c r="R36"/>
  <c r="W36" s="1"/>
  <c r="AA36" s="1"/>
  <c r="P36"/>
  <c r="T36" s="1"/>
  <c r="Q36" s="1"/>
  <c r="Z35"/>
  <c r="Y35"/>
  <c r="V35"/>
  <c r="U35"/>
  <c r="R35"/>
  <c r="P35"/>
  <c r="W35" s="1"/>
  <c r="Z34"/>
  <c r="Y34"/>
  <c r="V34"/>
  <c r="U34"/>
  <c r="R34"/>
  <c r="P34"/>
  <c r="W34" s="1"/>
  <c r="AA34" s="1"/>
  <c r="Z33"/>
  <c r="Y33"/>
  <c r="V33"/>
  <c r="U33"/>
  <c r="R33"/>
  <c r="P33"/>
  <c r="W33" s="1"/>
  <c r="AA33" s="1"/>
  <c r="Z32"/>
  <c r="U32" s="1"/>
  <c r="Y32"/>
  <c r="V32"/>
  <c r="R32"/>
  <c r="P32"/>
  <c r="W32" s="1"/>
  <c r="Z31"/>
  <c r="Y31"/>
  <c r="V31"/>
  <c r="U31"/>
  <c r="T31"/>
  <c r="S31" s="1"/>
  <c r="R31"/>
  <c r="Q31"/>
  <c r="P31"/>
  <c r="W31" s="1"/>
  <c r="Z30"/>
  <c r="U30" s="1"/>
  <c r="Y30"/>
  <c r="V30"/>
  <c r="R30"/>
  <c r="P30"/>
  <c r="W30" s="1"/>
  <c r="Z29"/>
  <c r="Y29"/>
  <c r="V29"/>
  <c r="U29"/>
  <c r="R29"/>
  <c r="W29" s="1"/>
  <c r="AA29" s="1"/>
  <c r="P29"/>
  <c r="T29" s="1"/>
  <c r="Q29" s="1"/>
  <c r="Z28"/>
  <c r="Y28"/>
  <c r="V28"/>
  <c r="U28"/>
  <c r="R28"/>
  <c r="W28" s="1"/>
  <c r="AA28" s="1"/>
  <c r="P28"/>
  <c r="T28" s="1"/>
  <c r="Q28" s="1"/>
  <c r="Z27"/>
  <c r="Y27"/>
  <c r="V27"/>
  <c r="U27"/>
  <c r="R27"/>
  <c r="W27" s="1"/>
  <c r="AA27" s="1"/>
  <c r="P27"/>
  <c r="T27" s="1"/>
  <c r="Q27" s="1"/>
  <c r="Z26"/>
  <c r="Y26"/>
  <c r="V26"/>
  <c r="U26"/>
  <c r="R26"/>
  <c r="W26" s="1"/>
  <c r="AA26" s="1"/>
  <c r="P26"/>
  <c r="T26" s="1"/>
  <c r="Q26" s="1"/>
  <c r="Z25"/>
  <c r="Y25"/>
  <c r="V25"/>
  <c r="U25"/>
  <c r="R25"/>
  <c r="P25"/>
  <c r="W25" s="1"/>
  <c r="AA25" s="1"/>
  <c r="E125"/>
  <c r="F125"/>
  <c r="G125"/>
  <c r="H125"/>
  <c r="I125"/>
  <c r="J125"/>
  <c r="K125"/>
  <c r="L125"/>
  <c r="M125"/>
  <c r="N125"/>
  <c r="F126"/>
  <c r="G126"/>
  <c r="H126"/>
  <c r="I126"/>
  <c r="J126"/>
  <c r="K126"/>
  <c r="L126"/>
  <c r="M126"/>
  <c r="N126"/>
  <c r="F127"/>
  <c r="G127"/>
  <c r="H127"/>
  <c r="I127"/>
  <c r="J127"/>
  <c r="K127"/>
  <c r="L127"/>
  <c r="M127"/>
  <c r="N127"/>
  <c r="F128"/>
  <c r="G128"/>
  <c r="H128"/>
  <c r="I128"/>
  <c r="J128"/>
  <c r="K128"/>
  <c r="L128"/>
  <c r="M128"/>
  <c r="N128"/>
  <c r="F129"/>
  <c r="G129"/>
  <c r="H129"/>
  <c r="I129"/>
  <c r="J129"/>
  <c r="K129"/>
  <c r="L129"/>
  <c r="M129"/>
  <c r="N129"/>
  <c r="F130"/>
  <c r="G130"/>
  <c r="H130"/>
  <c r="I130"/>
  <c r="J130"/>
  <c r="K130"/>
  <c r="L130"/>
  <c r="M130"/>
  <c r="N130"/>
  <c r="E130"/>
  <c r="E129"/>
  <c r="E128"/>
  <c r="E127"/>
  <c r="E126"/>
  <c r="N124"/>
  <c r="F124"/>
  <c r="G124"/>
  <c r="H124"/>
  <c r="I124"/>
  <c r="J124"/>
  <c r="K124"/>
  <c r="L124"/>
  <c r="M124"/>
  <c r="E124"/>
  <c r="E94"/>
  <c r="F95"/>
  <c r="G95"/>
  <c r="H95"/>
  <c r="I95"/>
  <c r="J95"/>
  <c r="K95"/>
  <c r="L95"/>
  <c r="M95"/>
  <c r="N95"/>
  <c r="F96"/>
  <c r="G96"/>
  <c r="H96"/>
  <c r="I96"/>
  <c r="J96"/>
  <c r="K96"/>
  <c r="L96"/>
  <c r="M96"/>
  <c r="N96"/>
  <c r="F97"/>
  <c r="G97"/>
  <c r="H97"/>
  <c r="I97"/>
  <c r="J97"/>
  <c r="K97"/>
  <c r="L97"/>
  <c r="M97"/>
  <c r="N97"/>
  <c r="F98"/>
  <c r="G98"/>
  <c r="H98"/>
  <c r="I98"/>
  <c r="J98"/>
  <c r="K98"/>
  <c r="L98"/>
  <c r="M98"/>
  <c r="N98"/>
  <c r="E98"/>
  <c r="E97"/>
  <c r="E96"/>
  <c r="E95"/>
  <c r="F94"/>
  <c r="G94"/>
  <c r="H94"/>
  <c r="I94"/>
  <c r="J94"/>
  <c r="K94"/>
  <c r="L94"/>
  <c r="M94"/>
  <c r="N94"/>
  <c r="F25"/>
  <c r="G25"/>
  <c r="H25"/>
  <c r="I25"/>
  <c r="J25"/>
  <c r="K25"/>
  <c r="L25"/>
  <c r="M25"/>
  <c r="N25"/>
  <c r="F26"/>
  <c r="G26"/>
  <c r="H26"/>
  <c r="I26"/>
  <c r="J26"/>
  <c r="K26"/>
  <c r="L26"/>
  <c r="M26"/>
  <c r="N26"/>
  <c r="F27"/>
  <c r="G27"/>
  <c r="H27"/>
  <c r="I27"/>
  <c r="J27"/>
  <c r="K27"/>
  <c r="L27"/>
  <c r="M27"/>
  <c r="N27"/>
  <c r="F28"/>
  <c r="G28"/>
  <c r="H28"/>
  <c r="I28"/>
  <c r="J28"/>
  <c r="K28"/>
  <c r="L28"/>
  <c r="M28"/>
  <c r="N28"/>
  <c r="F29"/>
  <c r="G29"/>
  <c r="H29"/>
  <c r="I29"/>
  <c r="J29"/>
  <c r="K29"/>
  <c r="L29"/>
  <c r="M29"/>
  <c r="N29"/>
  <c r="F30"/>
  <c r="G30"/>
  <c r="H30"/>
  <c r="I30"/>
  <c r="J30"/>
  <c r="K30"/>
  <c r="L30"/>
  <c r="M30"/>
  <c r="N30"/>
  <c r="F31"/>
  <c r="G31"/>
  <c r="H31"/>
  <c r="I31"/>
  <c r="J31"/>
  <c r="K31"/>
  <c r="L31"/>
  <c r="M31"/>
  <c r="N31"/>
  <c r="F32"/>
  <c r="G32"/>
  <c r="H32"/>
  <c r="I32"/>
  <c r="J32"/>
  <c r="K32"/>
  <c r="L32"/>
  <c r="M32"/>
  <c r="N32"/>
  <c r="F33"/>
  <c r="G33"/>
  <c r="H33"/>
  <c r="I33"/>
  <c r="J33"/>
  <c r="K33"/>
  <c r="L33"/>
  <c r="M33"/>
  <c r="N33"/>
  <c r="F34"/>
  <c r="G34"/>
  <c r="H34"/>
  <c r="I34"/>
  <c r="J34"/>
  <c r="K34"/>
  <c r="L34"/>
  <c r="M34"/>
  <c r="N34"/>
  <c r="F35"/>
  <c r="G35"/>
  <c r="H35"/>
  <c r="I35"/>
  <c r="J35"/>
  <c r="K35"/>
  <c r="L35"/>
  <c r="M35"/>
  <c r="N35"/>
  <c r="F36"/>
  <c r="G36"/>
  <c r="H36"/>
  <c r="I36"/>
  <c r="J36"/>
  <c r="K36"/>
  <c r="L36"/>
  <c r="M36"/>
  <c r="N36"/>
  <c r="F37"/>
  <c r="G37"/>
  <c r="H37"/>
  <c r="I37"/>
  <c r="J37"/>
  <c r="K37"/>
  <c r="L37"/>
  <c r="M37"/>
  <c r="N37"/>
  <c r="F38"/>
  <c r="G38"/>
  <c r="H38"/>
  <c r="I38"/>
  <c r="J38"/>
  <c r="K38"/>
  <c r="L38"/>
  <c r="M38"/>
  <c r="N38"/>
  <c r="F39"/>
  <c r="G39"/>
  <c r="H39"/>
  <c r="I39"/>
  <c r="J39"/>
  <c r="K39"/>
  <c r="L39"/>
  <c r="M39"/>
  <c r="N39"/>
  <c r="F40"/>
  <c r="G40"/>
  <c r="H40"/>
  <c r="I40"/>
  <c r="J40"/>
  <c r="K40"/>
  <c r="L40"/>
  <c r="M40"/>
  <c r="N40"/>
  <c r="E25"/>
  <c r="E40"/>
  <c r="E39"/>
  <c r="E38"/>
  <c r="E37"/>
  <c r="E36"/>
  <c r="E35"/>
  <c r="E34"/>
  <c r="E33"/>
  <c r="E32"/>
  <c r="E31"/>
  <c r="E30"/>
  <c r="E29"/>
  <c r="E28"/>
  <c r="E27"/>
  <c r="E26"/>
  <c r="N6" i="8"/>
  <c r="Z6" s="1"/>
  <c r="N9"/>
  <c r="Y9" s="1"/>
  <c r="N14"/>
  <c r="Z14" s="1"/>
  <c r="N15"/>
  <c r="V15" s="1"/>
  <c r="N16"/>
  <c r="V16" s="1"/>
  <c r="N19"/>
  <c r="R19" s="1"/>
  <c r="Z21"/>
  <c r="Y21"/>
  <c r="U21" s="1"/>
  <c r="V21"/>
  <c r="R21"/>
  <c r="P21"/>
  <c r="Z20"/>
  <c r="Y20"/>
  <c r="V20"/>
  <c r="U20"/>
  <c r="R20"/>
  <c r="P20"/>
  <c r="Z19"/>
  <c r="P19"/>
  <c r="Z18"/>
  <c r="Y18"/>
  <c r="U18" s="1"/>
  <c r="V18"/>
  <c r="R18"/>
  <c r="P18"/>
  <c r="Z17"/>
  <c r="Y17"/>
  <c r="V17"/>
  <c r="R17"/>
  <c r="P17"/>
  <c r="R16"/>
  <c r="Z15"/>
  <c r="R15"/>
  <c r="Y14"/>
  <c r="Z13"/>
  <c r="Y13"/>
  <c r="V13"/>
  <c r="U13"/>
  <c r="R13"/>
  <c r="P13"/>
  <c r="Z10"/>
  <c r="Y10"/>
  <c r="U10" s="1"/>
  <c r="V10"/>
  <c r="R10"/>
  <c r="P10"/>
  <c r="R9"/>
  <c r="Z8"/>
  <c r="Y8"/>
  <c r="U8" s="1"/>
  <c r="V8"/>
  <c r="R8"/>
  <c r="P8"/>
  <c r="Z7"/>
  <c r="Y7"/>
  <c r="V7"/>
  <c r="U7"/>
  <c r="R7"/>
  <c r="P7"/>
  <c r="Y6"/>
  <c r="Z5"/>
  <c r="Y5"/>
  <c r="V5"/>
  <c r="R5"/>
  <c r="P5"/>
  <c r="N21" i="1"/>
  <c r="N22"/>
  <c r="N23"/>
  <c r="N24"/>
  <c r="N25"/>
  <c r="N27"/>
  <c r="N28"/>
  <c r="N29"/>
  <c r="N30"/>
  <c r="N33"/>
  <c r="N34"/>
  <c r="N35"/>
  <c r="N36"/>
  <c r="N31"/>
  <c r="Z65"/>
  <c r="Y65"/>
  <c r="V65"/>
  <c r="R65"/>
  <c r="P65"/>
  <c r="Z64"/>
  <c r="Y64"/>
  <c r="U64" s="1"/>
  <c r="V64"/>
  <c r="R64"/>
  <c r="P64"/>
  <c r="Z63"/>
  <c r="Y63"/>
  <c r="V63"/>
  <c r="R63"/>
  <c r="P63"/>
  <c r="Z53"/>
  <c r="Y53"/>
  <c r="V53"/>
  <c r="U53"/>
  <c r="R53"/>
  <c r="P53"/>
  <c r="Z51"/>
  <c r="Y51"/>
  <c r="U51" s="1"/>
  <c r="V51"/>
  <c r="R51"/>
  <c r="P51"/>
  <c r="Z50"/>
  <c r="Y50"/>
  <c r="V50"/>
  <c r="R50"/>
  <c r="P50"/>
  <c r="Z49"/>
  <c r="Y49"/>
  <c r="V49"/>
  <c r="R49"/>
  <c r="P49"/>
  <c r="Z48"/>
  <c r="Y48"/>
  <c r="V48"/>
  <c r="R48"/>
  <c r="P48"/>
  <c r="Z47"/>
  <c r="Y47"/>
  <c r="V47"/>
  <c r="R47"/>
  <c r="P47"/>
  <c r="Z46"/>
  <c r="U46" s="1"/>
  <c r="Y46"/>
  <c r="V46"/>
  <c r="R46"/>
  <c r="P46"/>
  <c r="Z45"/>
  <c r="U45" s="1"/>
  <c r="Y45"/>
  <c r="V45"/>
  <c r="R45"/>
  <c r="P45"/>
  <c r="Z42"/>
  <c r="Y42"/>
  <c r="U42" s="1"/>
  <c r="V42"/>
  <c r="R42"/>
  <c r="P42"/>
  <c r="Z41"/>
  <c r="Y41"/>
  <c r="V41"/>
  <c r="R41"/>
  <c r="P41"/>
  <c r="Z40"/>
  <c r="Y40"/>
  <c r="U40" s="1"/>
  <c r="V40"/>
  <c r="R40"/>
  <c r="P40"/>
  <c r="Z39"/>
  <c r="Y39"/>
  <c r="V39"/>
  <c r="R39"/>
  <c r="P39"/>
  <c r="Z32"/>
  <c r="Y32"/>
  <c r="V32"/>
  <c r="R32"/>
  <c r="P32"/>
  <c r="Z26"/>
  <c r="Y26"/>
  <c r="V26"/>
  <c r="R26"/>
  <c r="P26"/>
  <c r="Z20"/>
  <c r="Y20"/>
  <c r="V20"/>
  <c r="R20"/>
  <c r="P20"/>
  <c r="Z18"/>
  <c r="Y18"/>
  <c r="U18" s="1"/>
  <c r="V18"/>
  <c r="R18"/>
  <c r="P18"/>
  <c r="Z6"/>
  <c r="Y6"/>
  <c r="V6"/>
  <c r="R6"/>
  <c r="P6"/>
  <c r="E24"/>
  <c r="Z14"/>
  <c r="Y14"/>
  <c r="V14"/>
  <c r="R14"/>
  <c r="P14"/>
  <c r="N16" i="6"/>
  <c r="N46"/>
  <c r="N49" s="1"/>
  <c r="N60"/>
  <c r="N65"/>
  <c r="N66"/>
  <c r="N67"/>
  <c r="N83"/>
  <c r="R106"/>
  <c r="P106"/>
  <c r="R104"/>
  <c r="R105"/>
  <c r="P104"/>
  <c r="P105"/>
  <c r="R103"/>
  <c r="P103"/>
  <c r="R22"/>
  <c r="P22"/>
  <c r="Z133"/>
  <c r="Y133"/>
  <c r="V133"/>
  <c r="R133"/>
  <c r="P133"/>
  <c r="Z123"/>
  <c r="Y123"/>
  <c r="V123"/>
  <c r="R123"/>
  <c r="P123"/>
  <c r="Z111"/>
  <c r="Y111"/>
  <c r="V111"/>
  <c r="R111"/>
  <c r="P111"/>
  <c r="Z110"/>
  <c r="Y110"/>
  <c r="V110"/>
  <c r="R110"/>
  <c r="P110"/>
  <c r="Z109"/>
  <c r="Y109"/>
  <c r="V109"/>
  <c r="R109"/>
  <c r="P109"/>
  <c r="Z107"/>
  <c r="Y107"/>
  <c r="V107"/>
  <c r="R107"/>
  <c r="P107"/>
  <c r="Z106"/>
  <c r="Y106"/>
  <c r="V106"/>
  <c r="Z105"/>
  <c r="U105" s="1"/>
  <c r="Y105"/>
  <c r="V105"/>
  <c r="Z104"/>
  <c r="Y104"/>
  <c r="V104"/>
  <c r="Z103"/>
  <c r="Y103"/>
  <c r="V103"/>
  <c r="Z102"/>
  <c r="Y102"/>
  <c r="V102"/>
  <c r="R102"/>
  <c r="P102"/>
  <c r="Z101"/>
  <c r="Y101"/>
  <c r="V101"/>
  <c r="R101"/>
  <c r="P101"/>
  <c r="Z93"/>
  <c r="Y93"/>
  <c r="V93"/>
  <c r="R93"/>
  <c r="P93"/>
  <c r="Z90"/>
  <c r="Y90"/>
  <c r="V90"/>
  <c r="R90"/>
  <c r="P90"/>
  <c r="Z88"/>
  <c r="Y88"/>
  <c r="V88"/>
  <c r="R88"/>
  <c r="P88"/>
  <c r="Z86"/>
  <c r="Y86"/>
  <c r="V86"/>
  <c r="R86"/>
  <c r="P86"/>
  <c r="Z85"/>
  <c r="Y85"/>
  <c r="V85"/>
  <c r="R85"/>
  <c r="P85"/>
  <c r="Z82"/>
  <c r="Y82"/>
  <c r="V82"/>
  <c r="R82"/>
  <c r="P82"/>
  <c r="Z68"/>
  <c r="Y68"/>
  <c r="V68"/>
  <c r="R68"/>
  <c r="P68"/>
  <c r="Z64"/>
  <c r="Y64"/>
  <c r="V64"/>
  <c r="R64"/>
  <c r="P64"/>
  <c r="Z59"/>
  <c r="Y59"/>
  <c r="V59"/>
  <c r="R59"/>
  <c r="P59"/>
  <c r="Z57"/>
  <c r="Y57"/>
  <c r="V57"/>
  <c r="R57"/>
  <c r="P57"/>
  <c r="Z56"/>
  <c r="Y56"/>
  <c r="V56"/>
  <c r="R56"/>
  <c r="P56"/>
  <c r="Z45"/>
  <c r="Y45"/>
  <c r="V45"/>
  <c r="R45"/>
  <c r="P45"/>
  <c r="Z43"/>
  <c r="Y43"/>
  <c r="V43"/>
  <c r="R43"/>
  <c r="P43"/>
  <c r="Z41"/>
  <c r="Y41"/>
  <c r="V41"/>
  <c r="R41"/>
  <c r="P41"/>
  <c r="Z24"/>
  <c r="Y24"/>
  <c r="V24"/>
  <c r="R24"/>
  <c r="P24"/>
  <c r="Z22"/>
  <c r="Y22"/>
  <c r="V22"/>
  <c r="Z21"/>
  <c r="Y21"/>
  <c r="V21"/>
  <c r="R21"/>
  <c r="P21"/>
  <c r="Z20"/>
  <c r="Y20"/>
  <c r="V20"/>
  <c r="R20"/>
  <c r="P20"/>
  <c r="Z19"/>
  <c r="Y19"/>
  <c r="V19"/>
  <c r="R19"/>
  <c r="P19"/>
  <c r="Z18"/>
  <c r="Y18"/>
  <c r="V18"/>
  <c r="R18"/>
  <c r="P18"/>
  <c r="Z17"/>
  <c r="Y17"/>
  <c r="V17"/>
  <c r="R17"/>
  <c r="P17"/>
  <c r="Z15"/>
  <c r="Y15"/>
  <c r="V15"/>
  <c r="R15"/>
  <c r="P15"/>
  <c r="Z13"/>
  <c r="Y13"/>
  <c r="V13"/>
  <c r="R13"/>
  <c r="P13"/>
  <c r="Z12"/>
  <c r="Y12"/>
  <c r="V12"/>
  <c r="R12"/>
  <c r="P12"/>
  <c r="Z10"/>
  <c r="Y10"/>
  <c r="V10"/>
  <c r="R10"/>
  <c r="P10"/>
  <c r="Z5"/>
  <c r="Y5"/>
  <c r="V5"/>
  <c r="R5"/>
  <c r="P5"/>
  <c r="E84"/>
  <c r="E46"/>
  <c r="Z8"/>
  <c r="Y8"/>
  <c r="V8"/>
  <c r="R8"/>
  <c r="P8"/>
  <c r="N27" i="7"/>
  <c r="N30" s="1"/>
  <c r="N31"/>
  <c r="Z31" s="1"/>
  <c r="U31" s="1"/>
  <c r="N16"/>
  <c r="N17"/>
  <c r="N19" s="1"/>
  <c r="N18"/>
  <c r="Z18" s="1"/>
  <c r="N6"/>
  <c r="N8" s="1"/>
  <c r="R25"/>
  <c r="P25"/>
  <c r="Z5"/>
  <c r="U5" s="1"/>
  <c r="Y5"/>
  <c r="V5"/>
  <c r="R5"/>
  <c r="P5"/>
  <c r="Z49"/>
  <c r="Y49"/>
  <c r="V49"/>
  <c r="R49"/>
  <c r="P49"/>
  <c r="Z48"/>
  <c r="Y48"/>
  <c r="V48"/>
  <c r="U48"/>
  <c r="R48"/>
  <c r="P48"/>
  <c r="Z44"/>
  <c r="U44" s="1"/>
  <c r="Y44"/>
  <c r="V44"/>
  <c r="R44"/>
  <c r="P44"/>
  <c r="W44" s="1"/>
  <c r="Z43"/>
  <c r="U43" s="1"/>
  <c r="Y43"/>
  <c r="V43"/>
  <c r="R43"/>
  <c r="W43" s="1"/>
  <c r="P43"/>
  <c r="Z42"/>
  <c r="U42" s="1"/>
  <c r="Y42"/>
  <c r="V42"/>
  <c r="R42"/>
  <c r="P42"/>
  <c r="Z41"/>
  <c r="Y41"/>
  <c r="V41"/>
  <c r="R41"/>
  <c r="P41"/>
  <c r="Z40"/>
  <c r="Y40"/>
  <c r="U40" s="1"/>
  <c r="V40"/>
  <c r="R40"/>
  <c r="P40"/>
  <c r="Z38"/>
  <c r="Y38"/>
  <c r="V38"/>
  <c r="U38"/>
  <c r="R38"/>
  <c r="P38"/>
  <c r="Z37"/>
  <c r="Y37"/>
  <c r="U37" s="1"/>
  <c r="V37"/>
  <c r="R37"/>
  <c r="P37"/>
  <c r="Z36"/>
  <c r="Y36"/>
  <c r="V36"/>
  <c r="U36"/>
  <c r="R36"/>
  <c r="P36"/>
  <c r="Z34"/>
  <c r="Y34"/>
  <c r="U34" s="1"/>
  <c r="V34"/>
  <c r="R34"/>
  <c r="P34"/>
  <c r="Y31"/>
  <c r="V31"/>
  <c r="Y27"/>
  <c r="V27"/>
  <c r="Z26"/>
  <c r="Y26"/>
  <c r="V26"/>
  <c r="U26"/>
  <c r="R26"/>
  <c r="P26"/>
  <c r="Z25"/>
  <c r="Y25"/>
  <c r="U25" s="1"/>
  <c r="V25"/>
  <c r="Z24"/>
  <c r="Y24"/>
  <c r="V24"/>
  <c r="R24"/>
  <c r="P24"/>
  <c r="Z22"/>
  <c r="Y22"/>
  <c r="U22" s="1"/>
  <c r="V22"/>
  <c r="R22"/>
  <c r="P22"/>
  <c r="Z21"/>
  <c r="U21" s="1"/>
  <c r="Y21"/>
  <c r="V21"/>
  <c r="R21"/>
  <c r="P21"/>
  <c r="Z20"/>
  <c r="Y20"/>
  <c r="U20" s="1"/>
  <c r="V20"/>
  <c r="R20"/>
  <c r="P20"/>
  <c r="V18"/>
  <c r="R18"/>
  <c r="Y17"/>
  <c r="P17"/>
  <c r="Z16"/>
  <c r="Y16"/>
  <c r="V16"/>
  <c r="R16"/>
  <c r="P16"/>
  <c r="Z15"/>
  <c r="Y15"/>
  <c r="V15"/>
  <c r="U15"/>
  <c r="R15"/>
  <c r="P15"/>
  <c r="Z14"/>
  <c r="Y14"/>
  <c r="U14" s="1"/>
  <c r="V14"/>
  <c r="R14"/>
  <c r="P14"/>
  <c r="Z12"/>
  <c r="Y12"/>
  <c r="V12"/>
  <c r="U12"/>
  <c r="R12"/>
  <c r="P12"/>
  <c r="Z11"/>
  <c r="Y11"/>
  <c r="U11" s="1"/>
  <c r="V11"/>
  <c r="R11"/>
  <c r="P11"/>
  <c r="Z10"/>
  <c r="Y10"/>
  <c r="V10"/>
  <c r="U10"/>
  <c r="R10"/>
  <c r="P10"/>
  <c r="S62" i="1" l="1"/>
  <c r="W61"/>
  <c r="AA61" s="1"/>
  <c r="T61"/>
  <c r="Q61" s="1"/>
  <c r="S60"/>
  <c r="T60"/>
  <c r="Q60" s="1"/>
  <c r="AA59"/>
  <c r="T59"/>
  <c r="AA57"/>
  <c r="Q57"/>
  <c r="T57"/>
  <c r="S57" s="1"/>
  <c r="W57"/>
  <c r="AA12"/>
  <c r="AA11"/>
  <c r="AA10"/>
  <c r="S10"/>
  <c r="T10"/>
  <c r="Q10" s="1"/>
  <c r="S9"/>
  <c r="T8"/>
  <c r="Q8" s="1"/>
  <c r="S7"/>
  <c r="U26"/>
  <c r="U63"/>
  <c r="W63" s="1"/>
  <c r="AA63" s="1"/>
  <c r="U20"/>
  <c r="U49"/>
  <c r="T14"/>
  <c r="Q14" s="1"/>
  <c r="U50"/>
  <c r="W50" s="1"/>
  <c r="U6"/>
  <c r="W6" s="1"/>
  <c r="AA6" s="1"/>
  <c r="U48"/>
  <c r="U39"/>
  <c r="W46"/>
  <c r="T65"/>
  <c r="Q65" s="1"/>
  <c r="U32"/>
  <c r="U41"/>
  <c r="W41" s="1"/>
  <c r="AA41" s="1"/>
  <c r="U65"/>
  <c r="W65" s="1"/>
  <c r="AA65" s="1"/>
  <c r="U14"/>
  <c r="W14" s="1"/>
  <c r="AA14" s="1"/>
  <c r="S130" i="6"/>
  <c r="S129"/>
  <c r="AA128"/>
  <c r="T128"/>
  <c r="AA127"/>
  <c r="S127"/>
  <c r="T127"/>
  <c r="Q127" s="1"/>
  <c r="S126"/>
  <c r="T126"/>
  <c r="Q126" s="1"/>
  <c r="S125"/>
  <c r="AA121"/>
  <c r="S120"/>
  <c r="S119"/>
  <c r="T119"/>
  <c r="Q119" s="1"/>
  <c r="S118"/>
  <c r="AA117"/>
  <c r="T117"/>
  <c r="AA116"/>
  <c r="AA115"/>
  <c r="AA114"/>
  <c r="S114"/>
  <c r="T114"/>
  <c r="Q114" s="1"/>
  <c r="W98"/>
  <c r="AA98"/>
  <c r="T98"/>
  <c r="Q98" s="1"/>
  <c r="S97"/>
  <c r="S96"/>
  <c r="T96"/>
  <c r="Q96" s="1"/>
  <c r="AA95"/>
  <c r="S95"/>
  <c r="T95"/>
  <c r="Q95" s="1"/>
  <c r="T94"/>
  <c r="Q94" s="1"/>
  <c r="S78"/>
  <c r="S77"/>
  <c r="T77"/>
  <c r="Q77" s="1"/>
  <c r="S76"/>
  <c r="T76"/>
  <c r="Q76" s="1"/>
  <c r="S75"/>
  <c r="AA74"/>
  <c r="S73"/>
  <c r="T72"/>
  <c r="Q72" s="1"/>
  <c r="AA71"/>
  <c r="T71"/>
  <c r="S70"/>
  <c r="AA40"/>
  <c r="AA39"/>
  <c r="T39"/>
  <c r="Q39" s="1"/>
  <c r="S38"/>
  <c r="AA37"/>
  <c r="S36"/>
  <c r="AA35"/>
  <c r="T35"/>
  <c r="Q35" s="1"/>
  <c r="S34"/>
  <c r="T34"/>
  <c r="Q34" s="1"/>
  <c r="S33"/>
  <c r="T33"/>
  <c r="Q33" s="1"/>
  <c r="AA32"/>
  <c r="T32"/>
  <c r="AA31"/>
  <c r="AA30"/>
  <c r="S30"/>
  <c r="T30"/>
  <c r="Q30" s="1"/>
  <c r="S29"/>
  <c r="S28"/>
  <c r="S27"/>
  <c r="S26"/>
  <c r="T25"/>
  <c r="Q25" s="1"/>
  <c r="U20"/>
  <c r="W20" s="1"/>
  <c r="U45"/>
  <c r="W45" s="1"/>
  <c r="U90"/>
  <c r="W90" s="1"/>
  <c r="AA90" s="1"/>
  <c r="U59"/>
  <c r="W59" s="1"/>
  <c r="AA59" s="1"/>
  <c r="U107"/>
  <c r="W107" s="1"/>
  <c r="AA107" s="1"/>
  <c r="U12"/>
  <c r="W12" s="1"/>
  <c r="U41"/>
  <c r="W41" s="1"/>
  <c r="AA41" s="1"/>
  <c r="U82"/>
  <c r="W82" s="1"/>
  <c r="AA82" s="1"/>
  <c r="U106"/>
  <c r="W106" s="1"/>
  <c r="U13"/>
  <c r="W13" s="1"/>
  <c r="U19"/>
  <c r="U10"/>
  <c r="W10" s="1"/>
  <c r="U56"/>
  <c r="W56" s="1"/>
  <c r="AA56" s="1"/>
  <c r="U88"/>
  <c r="W88" s="1"/>
  <c r="U101"/>
  <c r="W101" s="1"/>
  <c r="U5"/>
  <c r="W5" s="1"/>
  <c r="U17"/>
  <c r="W17" s="1"/>
  <c r="U85"/>
  <c r="W85" s="1"/>
  <c r="T59"/>
  <c r="Q59" s="1"/>
  <c r="U93"/>
  <c r="W93" s="1"/>
  <c r="U104"/>
  <c r="W104" s="1"/>
  <c r="U123"/>
  <c r="W123" s="1"/>
  <c r="U15"/>
  <c r="W15" s="1"/>
  <c r="AA15" s="1"/>
  <c r="U43"/>
  <c r="W43" s="1"/>
  <c r="N50"/>
  <c r="U21"/>
  <c r="W21" s="1"/>
  <c r="U111"/>
  <c r="T109"/>
  <c r="Q109" s="1"/>
  <c r="U110"/>
  <c r="U57"/>
  <c r="W57" s="1"/>
  <c r="AA57" s="1"/>
  <c r="U64"/>
  <c r="W64" s="1"/>
  <c r="AA64" s="1"/>
  <c r="U68"/>
  <c r="W68" s="1"/>
  <c r="U86"/>
  <c r="W86" s="1"/>
  <c r="AA86" s="1"/>
  <c r="U109"/>
  <c r="W109" s="1"/>
  <c r="AA109" s="1"/>
  <c r="U133"/>
  <c r="W133" s="1"/>
  <c r="U24"/>
  <c r="W24" s="1"/>
  <c r="U6" i="8"/>
  <c r="V6"/>
  <c r="R6"/>
  <c r="P6"/>
  <c r="W6" s="1"/>
  <c r="AA6" s="1"/>
  <c r="Z16"/>
  <c r="U16" s="1"/>
  <c r="W16" s="1"/>
  <c r="Y16"/>
  <c r="P16"/>
  <c r="U17"/>
  <c r="P9"/>
  <c r="V9"/>
  <c r="Z9"/>
  <c r="U9" s="1"/>
  <c r="R14"/>
  <c r="P15"/>
  <c r="T15" s="1"/>
  <c r="Y15"/>
  <c r="U15" s="1"/>
  <c r="U14"/>
  <c r="V14"/>
  <c r="P14"/>
  <c r="U19"/>
  <c r="W19" s="1"/>
  <c r="AA19" s="1"/>
  <c r="Y19"/>
  <c r="V19"/>
  <c r="W21"/>
  <c r="AA21" s="1"/>
  <c r="W20"/>
  <c r="AA20" s="1"/>
  <c r="T20"/>
  <c r="T18"/>
  <c r="Q18" s="1"/>
  <c r="AA18" s="1"/>
  <c r="W18"/>
  <c r="W17"/>
  <c r="W13"/>
  <c r="AA13" s="1"/>
  <c r="T13"/>
  <c r="Q13" s="1"/>
  <c r="W10"/>
  <c r="W8"/>
  <c r="AA8" s="1"/>
  <c r="W7"/>
  <c r="Q5"/>
  <c r="T5"/>
  <c r="S5" s="1"/>
  <c r="U5"/>
  <c r="W5" s="1"/>
  <c r="S21"/>
  <c r="T21"/>
  <c r="Q21" s="1"/>
  <c r="S19"/>
  <c r="T19"/>
  <c r="Q19" s="1"/>
  <c r="S18"/>
  <c r="T17"/>
  <c r="Q17" s="1"/>
  <c r="T16"/>
  <c r="Q16" s="1"/>
  <c r="T14"/>
  <c r="S13"/>
  <c r="T10"/>
  <c r="T8"/>
  <c r="Q8" s="1"/>
  <c r="T7"/>
  <c r="W53" i="1"/>
  <c r="W51"/>
  <c r="W49"/>
  <c r="W48"/>
  <c r="U47"/>
  <c r="W47" s="1"/>
  <c r="W45"/>
  <c r="W42"/>
  <c r="AA42" s="1"/>
  <c r="W40"/>
  <c r="W39"/>
  <c r="W32"/>
  <c r="AA32" s="1"/>
  <c r="W26"/>
  <c r="AA26" s="1"/>
  <c r="W20"/>
  <c r="AA20" s="1"/>
  <c r="W18"/>
  <c r="T63"/>
  <c r="Q63" s="1"/>
  <c r="W64"/>
  <c r="T64"/>
  <c r="T53"/>
  <c r="S51"/>
  <c r="T51"/>
  <c r="Q51" s="1"/>
  <c r="T50"/>
  <c r="T49"/>
  <c r="T48"/>
  <c r="T47"/>
  <c r="AA46"/>
  <c r="T46"/>
  <c r="Q46" s="1"/>
  <c r="AA45"/>
  <c r="T45"/>
  <c r="Q45" s="1"/>
  <c r="T42"/>
  <c r="Q42" s="1"/>
  <c r="T41"/>
  <c r="Q41" s="1"/>
  <c r="T40"/>
  <c r="T39"/>
  <c r="Q39" s="1"/>
  <c r="T32"/>
  <c r="Q32" s="1"/>
  <c r="T26"/>
  <c r="T20"/>
  <c r="Q20" s="1"/>
  <c r="T18"/>
  <c r="T6"/>
  <c r="Q6" s="1"/>
  <c r="S14"/>
  <c r="N51" i="6"/>
  <c r="N47"/>
  <c r="N52"/>
  <c r="N48"/>
  <c r="N62"/>
  <c r="N61"/>
  <c r="W111"/>
  <c r="U102"/>
  <c r="W102" s="1"/>
  <c r="T90"/>
  <c r="Q90" s="1"/>
  <c r="T57"/>
  <c r="Q57" s="1"/>
  <c r="W19"/>
  <c r="AA19" s="1"/>
  <c r="U18"/>
  <c r="W18" s="1"/>
  <c r="T106"/>
  <c r="S106" s="1"/>
  <c r="W105"/>
  <c r="U103"/>
  <c r="W103" s="1"/>
  <c r="T103"/>
  <c r="Q103" s="1"/>
  <c r="U22"/>
  <c r="W22" s="1"/>
  <c r="T133"/>
  <c r="Q133" s="1"/>
  <c r="T123"/>
  <c r="T111"/>
  <c r="T110"/>
  <c r="Q110" s="1"/>
  <c r="T107"/>
  <c r="Q107" s="1"/>
  <c r="T105"/>
  <c r="T104"/>
  <c r="Q104" s="1"/>
  <c r="T102"/>
  <c r="T101"/>
  <c r="S101" s="1"/>
  <c r="T93"/>
  <c r="T88"/>
  <c r="Q88" s="1"/>
  <c r="T86"/>
  <c r="Q86" s="1"/>
  <c r="T85"/>
  <c r="Q85" s="1"/>
  <c r="T82"/>
  <c r="T68"/>
  <c r="S68" s="1"/>
  <c r="T64"/>
  <c r="Q64" s="1"/>
  <c r="T56"/>
  <c r="Q56" s="1"/>
  <c r="T45"/>
  <c r="S45" s="1"/>
  <c r="T43"/>
  <c r="S43" s="1"/>
  <c r="T41"/>
  <c r="Q41" s="1"/>
  <c r="T24"/>
  <c r="S24" s="1"/>
  <c r="T22"/>
  <c r="Q22" s="1"/>
  <c r="T21"/>
  <c r="T20"/>
  <c r="Q20" s="1"/>
  <c r="T19"/>
  <c r="Q19" s="1"/>
  <c r="T18"/>
  <c r="T17"/>
  <c r="T15"/>
  <c r="T13"/>
  <c r="S13" s="1"/>
  <c r="T12"/>
  <c r="Q12" s="1"/>
  <c r="T10"/>
  <c r="S10" s="1"/>
  <c r="T5"/>
  <c r="S5" s="1"/>
  <c r="U8"/>
  <c r="W8" s="1"/>
  <c r="AA8" s="1"/>
  <c r="T8"/>
  <c r="Q8" s="1"/>
  <c r="W49" i="7"/>
  <c r="U49"/>
  <c r="AA49" s="1"/>
  <c r="W48"/>
  <c r="T43"/>
  <c r="Q43" s="1"/>
  <c r="W42"/>
  <c r="W41"/>
  <c r="U41"/>
  <c r="W40"/>
  <c r="W38"/>
  <c r="W37"/>
  <c r="AA37" s="1"/>
  <c r="T37"/>
  <c r="Q37" s="1"/>
  <c r="W36"/>
  <c r="Z30"/>
  <c r="U30" s="1"/>
  <c r="P30"/>
  <c r="W30" s="1"/>
  <c r="R30"/>
  <c r="V30"/>
  <c r="Y30"/>
  <c r="R27"/>
  <c r="R31"/>
  <c r="N32"/>
  <c r="N28"/>
  <c r="P27"/>
  <c r="W27" s="1"/>
  <c r="Z27"/>
  <c r="U27" s="1"/>
  <c r="P31"/>
  <c r="N33"/>
  <c r="N29"/>
  <c r="W34"/>
  <c r="W31"/>
  <c r="W26"/>
  <c r="W24"/>
  <c r="U24"/>
  <c r="W22"/>
  <c r="W21"/>
  <c r="W20"/>
  <c r="AA20" s="1"/>
  <c r="Y19"/>
  <c r="V19"/>
  <c r="Z19"/>
  <c r="U19" s="1"/>
  <c r="W19" s="1"/>
  <c r="P19"/>
  <c r="T19" s="1"/>
  <c r="R19"/>
  <c r="U17"/>
  <c r="U16"/>
  <c r="W16" s="1"/>
  <c r="R17"/>
  <c r="T17" s="1"/>
  <c r="Z17"/>
  <c r="Y18"/>
  <c r="U18" s="1"/>
  <c r="V17"/>
  <c r="P18"/>
  <c r="W18"/>
  <c r="AA18" s="1"/>
  <c r="W15"/>
  <c r="W14"/>
  <c r="W12"/>
  <c r="W11"/>
  <c r="W10"/>
  <c r="AA10" s="1"/>
  <c r="Y8"/>
  <c r="P8"/>
  <c r="T8" s="1"/>
  <c r="Q8" s="1"/>
  <c r="Z8"/>
  <c r="R8"/>
  <c r="V8"/>
  <c r="N7"/>
  <c r="W5"/>
  <c r="W25"/>
  <c r="T25"/>
  <c r="S25" s="1"/>
  <c r="T5"/>
  <c r="T49"/>
  <c r="Q49" s="1"/>
  <c r="AA48"/>
  <c r="Q48"/>
  <c r="T48"/>
  <c r="S48" s="1"/>
  <c r="T44"/>
  <c r="AA43"/>
  <c r="S43"/>
  <c r="T42"/>
  <c r="T41"/>
  <c r="T40"/>
  <c r="S40" s="1"/>
  <c r="S38"/>
  <c r="AA38"/>
  <c r="T38"/>
  <c r="Q38" s="1"/>
  <c r="S37"/>
  <c r="T36"/>
  <c r="Q36" s="1"/>
  <c r="AA36" s="1"/>
  <c r="T34"/>
  <c r="Q34" s="1"/>
  <c r="AA34" s="1"/>
  <c r="T31"/>
  <c r="T30"/>
  <c r="Q30" s="1"/>
  <c r="Q26"/>
  <c r="AA26" s="1"/>
  <c r="T26"/>
  <c r="S26" s="1"/>
  <c r="T24"/>
  <c r="T22"/>
  <c r="T21"/>
  <c r="Q20"/>
  <c r="T20"/>
  <c r="S20" s="1"/>
  <c r="S18"/>
  <c r="T18"/>
  <c r="Q18" s="1"/>
  <c r="T16"/>
  <c r="S16" s="1"/>
  <c r="T15"/>
  <c r="T14"/>
  <c r="S12"/>
  <c r="AA12"/>
  <c r="T12"/>
  <c r="Q12" s="1"/>
  <c r="T11"/>
  <c r="Q11" s="1"/>
  <c r="AA11" s="1"/>
  <c r="T10"/>
  <c r="F19" i="8"/>
  <c r="G19"/>
  <c r="H19"/>
  <c r="I19"/>
  <c r="J19"/>
  <c r="K19"/>
  <c r="L19"/>
  <c r="M19"/>
  <c r="E19"/>
  <c r="E14"/>
  <c r="E15"/>
  <c r="E16"/>
  <c r="F14"/>
  <c r="G14"/>
  <c r="H14"/>
  <c r="I14"/>
  <c r="J14"/>
  <c r="K14"/>
  <c r="L14"/>
  <c r="M14"/>
  <c r="F15"/>
  <c r="G15"/>
  <c r="H15"/>
  <c r="I15"/>
  <c r="J15"/>
  <c r="K15"/>
  <c r="L15"/>
  <c r="M15"/>
  <c r="F16"/>
  <c r="G16"/>
  <c r="H16"/>
  <c r="I16"/>
  <c r="J16"/>
  <c r="K16"/>
  <c r="L16"/>
  <c r="M16"/>
  <c r="E6"/>
  <c r="F9"/>
  <c r="G9"/>
  <c r="H9"/>
  <c r="I9"/>
  <c r="J9"/>
  <c r="K9"/>
  <c r="L9"/>
  <c r="M9"/>
  <c r="E9"/>
  <c r="F6"/>
  <c r="G6"/>
  <c r="H6"/>
  <c r="I6"/>
  <c r="J6"/>
  <c r="K6"/>
  <c r="L6"/>
  <c r="M6"/>
  <c r="S61" i="1" l="1"/>
  <c r="S59"/>
  <c r="Q59"/>
  <c r="S8"/>
  <c r="S65"/>
  <c r="S20"/>
  <c r="S41"/>
  <c r="S42"/>
  <c r="S63"/>
  <c r="S6"/>
  <c r="S128" i="6"/>
  <c r="Q128"/>
  <c r="S117"/>
  <c r="Q117"/>
  <c r="S98"/>
  <c r="S94"/>
  <c r="S72"/>
  <c r="S71"/>
  <c r="Q71"/>
  <c r="S39"/>
  <c r="S35"/>
  <c r="S32"/>
  <c r="Q32"/>
  <c r="S25"/>
  <c r="S59"/>
  <c r="S104"/>
  <c r="S57"/>
  <c r="S56"/>
  <c r="S64"/>
  <c r="Q101"/>
  <c r="AA20"/>
  <c r="Q5"/>
  <c r="AA5" s="1"/>
  <c r="Q13"/>
  <c r="Q43"/>
  <c r="AA85"/>
  <c r="Q45"/>
  <c r="AA45" s="1"/>
  <c r="W110"/>
  <c r="AA110" s="1"/>
  <c r="AA104"/>
  <c r="AA43"/>
  <c r="S41"/>
  <c r="Q10"/>
  <c r="AA10" s="1"/>
  <c r="Q68"/>
  <c r="AA68" s="1"/>
  <c r="S85"/>
  <c r="S88"/>
  <c r="S133"/>
  <c r="S109"/>
  <c r="Q24"/>
  <c r="AA24" s="1"/>
  <c r="T6" i="8"/>
  <c r="Q6" s="1"/>
  <c r="AA17"/>
  <c r="W14"/>
  <c r="W9"/>
  <c r="AA9" s="1"/>
  <c r="T9"/>
  <c r="Q9" s="1"/>
  <c r="W15"/>
  <c r="AA16"/>
  <c r="S20"/>
  <c r="Q20"/>
  <c r="S17"/>
  <c r="S16"/>
  <c r="S8"/>
  <c r="S6"/>
  <c r="AA5"/>
  <c r="S15"/>
  <c r="Q15"/>
  <c r="S14"/>
  <c r="Q14"/>
  <c r="S10"/>
  <c r="Q10"/>
  <c r="AA10" s="1"/>
  <c r="S9"/>
  <c r="S7"/>
  <c r="Q7"/>
  <c r="AA7" s="1"/>
  <c r="AA51" i="1"/>
  <c r="S46"/>
  <c r="S45"/>
  <c r="S39"/>
  <c r="AA39"/>
  <c r="S32"/>
  <c r="S64"/>
  <c r="Q64"/>
  <c r="AA64" s="1"/>
  <c r="S53"/>
  <c r="Q53"/>
  <c r="AA53" s="1"/>
  <c r="S50"/>
  <c r="Q50"/>
  <c r="AA50" s="1"/>
  <c r="S49"/>
  <c r="Q49"/>
  <c r="AA49" s="1"/>
  <c r="S48"/>
  <c r="Q48"/>
  <c r="AA48" s="1"/>
  <c r="S47"/>
  <c r="Q47"/>
  <c r="AA47" s="1"/>
  <c r="S40"/>
  <c r="Q40"/>
  <c r="AA40" s="1"/>
  <c r="S26"/>
  <c r="Q26"/>
  <c r="S18"/>
  <c r="Q18"/>
  <c r="AA18" s="1"/>
  <c r="S107" i="6"/>
  <c r="AA101"/>
  <c r="S90"/>
  <c r="AA88"/>
  <c r="S86"/>
  <c r="S19"/>
  <c r="AA13"/>
  <c r="AA12"/>
  <c r="AA133"/>
  <c r="Q106"/>
  <c r="AA106"/>
  <c r="S103"/>
  <c r="AA103"/>
  <c r="AA22"/>
  <c r="S22"/>
  <c r="S123"/>
  <c r="AA123" s="1"/>
  <c r="Q123"/>
  <c r="S111"/>
  <c r="Q111"/>
  <c r="AA111" s="1"/>
  <c r="S110"/>
  <c r="S105"/>
  <c r="Q105"/>
  <c r="AA105" s="1"/>
  <c r="S102"/>
  <c r="Q102"/>
  <c r="AA102" s="1"/>
  <c r="S93"/>
  <c r="Q93"/>
  <c r="AA93" s="1"/>
  <c r="S82"/>
  <c r="Q82"/>
  <c r="S21"/>
  <c r="Q21"/>
  <c r="AA21" s="1"/>
  <c r="S20"/>
  <c r="S18"/>
  <c r="Q18"/>
  <c r="AA18" s="1"/>
  <c r="S17"/>
  <c r="Q17"/>
  <c r="AA17" s="1"/>
  <c r="S15"/>
  <c r="Q15"/>
  <c r="S12"/>
  <c r="S8"/>
  <c r="S49" i="7"/>
  <c r="Q40"/>
  <c r="AA40" s="1"/>
  <c r="S36"/>
  <c r="AA30"/>
  <c r="Z33"/>
  <c r="P33"/>
  <c r="R33"/>
  <c r="V33"/>
  <c r="Y33"/>
  <c r="U33" s="1"/>
  <c r="V28"/>
  <c r="Y28"/>
  <c r="Z28"/>
  <c r="P28"/>
  <c r="R28"/>
  <c r="V29"/>
  <c r="Y29"/>
  <c r="Z29"/>
  <c r="P29"/>
  <c r="R29"/>
  <c r="S30"/>
  <c r="V32"/>
  <c r="Y32"/>
  <c r="P32"/>
  <c r="Z32"/>
  <c r="R32"/>
  <c r="T27"/>
  <c r="S34"/>
  <c r="W17"/>
  <c r="Q16"/>
  <c r="AA16" s="1"/>
  <c r="S11"/>
  <c r="S8"/>
  <c r="P7"/>
  <c r="Z7"/>
  <c r="R7"/>
  <c r="V7"/>
  <c r="Y7"/>
  <c r="U7" s="1"/>
  <c r="W8"/>
  <c r="U8"/>
  <c r="Q25"/>
  <c r="AA25" s="1"/>
  <c r="S5"/>
  <c r="Q5"/>
  <c r="AA5" s="1"/>
  <c r="S44"/>
  <c r="Q44"/>
  <c r="AA44" s="1"/>
  <c r="S42"/>
  <c r="Q42"/>
  <c r="AA42" s="1"/>
  <c r="S41"/>
  <c r="Q41"/>
  <c r="AA41" s="1"/>
  <c r="Q31"/>
  <c r="AA31" s="1"/>
  <c r="S31"/>
  <c r="Q27"/>
  <c r="AA27" s="1"/>
  <c r="S27"/>
  <c r="S24"/>
  <c r="Q24"/>
  <c r="AA24" s="1"/>
  <c r="S22"/>
  <c r="Q22"/>
  <c r="AA22" s="1"/>
  <c r="S21"/>
  <c r="Q21"/>
  <c r="AA21" s="1"/>
  <c r="Q19"/>
  <c r="AA19" s="1"/>
  <c r="S19"/>
  <c r="S17"/>
  <c r="Q17"/>
  <c r="AA17" s="1"/>
  <c r="S15"/>
  <c r="Q15"/>
  <c r="AA15" s="1"/>
  <c r="S14"/>
  <c r="Q14"/>
  <c r="AA14" s="1"/>
  <c r="S10"/>
  <c r="Q10"/>
  <c r="AA14" i="8" l="1"/>
  <c r="AA15"/>
  <c r="W29" i="7"/>
  <c r="T29"/>
  <c r="W33"/>
  <c r="T33"/>
  <c r="S33" s="1"/>
  <c r="U29"/>
  <c r="AA33"/>
  <c r="U32"/>
  <c r="W32" s="1"/>
  <c r="T28"/>
  <c r="T32"/>
  <c r="U28"/>
  <c r="W28" s="1"/>
  <c r="T7"/>
  <c r="W7"/>
  <c r="AA8"/>
  <c r="S32" l="1"/>
  <c r="Q32"/>
  <c r="AA32" s="1"/>
  <c r="S28"/>
  <c r="Q28"/>
  <c r="AA28" s="1"/>
  <c r="Q29"/>
  <c r="AA29" s="1"/>
  <c r="S29"/>
  <c r="Q33"/>
  <c r="Q7"/>
  <c r="AA7" s="1"/>
  <c r="S7"/>
  <c r="F33" i="1"/>
  <c r="G33"/>
  <c r="H33"/>
  <c r="I33"/>
  <c r="J33"/>
  <c r="K33"/>
  <c r="L33"/>
  <c r="M33"/>
  <c r="F34"/>
  <c r="G34"/>
  <c r="H34"/>
  <c r="I34"/>
  <c r="J34"/>
  <c r="K34"/>
  <c r="L34"/>
  <c r="M34"/>
  <c r="F35"/>
  <c r="G35"/>
  <c r="H35"/>
  <c r="I35"/>
  <c r="J35"/>
  <c r="K35"/>
  <c r="L35"/>
  <c r="M35"/>
  <c r="F36"/>
  <c r="G36"/>
  <c r="H36"/>
  <c r="I36"/>
  <c r="J36"/>
  <c r="K36"/>
  <c r="L36"/>
  <c r="M36"/>
  <c r="F37"/>
  <c r="G37"/>
  <c r="H37"/>
  <c r="I37"/>
  <c r="J37"/>
  <c r="K37"/>
  <c r="L37"/>
  <c r="M37"/>
  <c r="N37"/>
  <c r="E37"/>
  <c r="E36"/>
  <c r="E35"/>
  <c r="E34"/>
  <c r="E33"/>
  <c r="F27"/>
  <c r="G27"/>
  <c r="H27"/>
  <c r="I27"/>
  <c r="J27"/>
  <c r="K27"/>
  <c r="L27"/>
  <c r="M27"/>
  <c r="F28"/>
  <c r="G28"/>
  <c r="H28"/>
  <c r="I28"/>
  <c r="J28"/>
  <c r="K28"/>
  <c r="L28"/>
  <c r="M28"/>
  <c r="F29"/>
  <c r="G29"/>
  <c r="H29"/>
  <c r="I29"/>
  <c r="J29"/>
  <c r="K29"/>
  <c r="L29"/>
  <c r="M29"/>
  <c r="F30"/>
  <c r="G30"/>
  <c r="H30"/>
  <c r="I30"/>
  <c r="J30"/>
  <c r="K30"/>
  <c r="L30"/>
  <c r="M30"/>
  <c r="F31"/>
  <c r="G31"/>
  <c r="H31"/>
  <c r="I31"/>
  <c r="J31"/>
  <c r="K31"/>
  <c r="L31"/>
  <c r="M31"/>
  <c r="E31"/>
  <c r="E30"/>
  <c r="E29"/>
  <c r="E28"/>
  <c r="E27"/>
  <c r="F25"/>
  <c r="F21"/>
  <c r="G21"/>
  <c r="H21"/>
  <c r="I21"/>
  <c r="J21"/>
  <c r="K21"/>
  <c r="L21"/>
  <c r="M21"/>
  <c r="F22"/>
  <c r="G22"/>
  <c r="H22"/>
  <c r="I22"/>
  <c r="J22"/>
  <c r="K22"/>
  <c r="L22"/>
  <c r="M22"/>
  <c r="F23"/>
  <c r="G23"/>
  <c r="H23"/>
  <c r="I23"/>
  <c r="J23"/>
  <c r="K23"/>
  <c r="L23"/>
  <c r="M23"/>
  <c r="F24"/>
  <c r="G24"/>
  <c r="H24"/>
  <c r="I24"/>
  <c r="J24"/>
  <c r="K24"/>
  <c r="L24"/>
  <c r="M24"/>
  <c r="G25"/>
  <c r="H25"/>
  <c r="I25"/>
  <c r="J25"/>
  <c r="K25"/>
  <c r="L25"/>
  <c r="M25"/>
  <c r="E25"/>
  <c r="E23"/>
  <c r="E22"/>
  <c r="E21"/>
  <c r="F113" i="6"/>
  <c r="G113"/>
  <c r="H113"/>
  <c r="I113"/>
  <c r="J113"/>
  <c r="K113"/>
  <c r="L113"/>
  <c r="M113"/>
  <c r="N113"/>
  <c r="E113"/>
  <c r="F84"/>
  <c r="G84"/>
  <c r="H84"/>
  <c r="I84"/>
  <c r="J84"/>
  <c r="K84"/>
  <c r="L84"/>
  <c r="M84"/>
  <c r="N84"/>
  <c r="F83"/>
  <c r="G83"/>
  <c r="H83"/>
  <c r="I83"/>
  <c r="J83"/>
  <c r="K83"/>
  <c r="L83"/>
  <c r="M83"/>
  <c r="E83"/>
  <c r="F65"/>
  <c r="G65"/>
  <c r="H65"/>
  <c r="I65"/>
  <c r="J65"/>
  <c r="K65"/>
  <c r="L65"/>
  <c r="M65"/>
  <c r="F66"/>
  <c r="G66"/>
  <c r="H66"/>
  <c r="I66"/>
  <c r="J66"/>
  <c r="K66"/>
  <c r="L66"/>
  <c r="M66"/>
  <c r="F67"/>
  <c r="G67"/>
  <c r="H67"/>
  <c r="I67"/>
  <c r="J67"/>
  <c r="K67"/>
  <c r="L67"/>
  <c r="M67"/>
  <c r="E67"/>
  <c r="E66"/>
  <c r="E65"/>
  <c r="E60"/>
  <c r="F60"/>
  <c r="F61" s="1"/>
  <c r="G60"/>
  <c r="G62" s="1"/>
  <c r="H60"/>
  <c r="H62" s="1"/>
  <c r="I60"/>
  <c r="I61" s="1"/>
  <c r="J60"/>
  <c r="J61" s="1"/>
  <c r="K60"/>
  <c r="K62" s="1"/>
  <c r="L60"/>
  <c r="L62" s="1"/>
  <c r="M60"/>
  <c r="M61" s="1"/>
  <c r="F46"/>
  <c r="G46"/>
  <c r="G49" s="1"/>
  <c r="H46"/>
  <c r="H48" s="1"/>
  <c r="I46"/>
  <c r="I48" s="1"/>
  <c r="J46"/>
  <c r="J50" s="1"/>
  <c r="K46"/>
  <c r="K49" s="1"/>
  <c r="L46"/>
  <c r="L47" s="1"/>
  <c r="M46"/>
  <c r="M48" s="1"/>
  <c r="E51"/>
  <c r="G50"/>
  <c r="E16"/>
  <c r="F16"/>
  <c r="G16"/>
  <c r="H16"/>
  <c r="I16"/>
  <c r="J16"/>
  <c r="K16"/>
  <c r="L16"/>
  <c r="M16"/>
  <c r="Y30" i="1" l="1"/>
  <c r="V30"/>
  <c r="Z30"/>
  <c r="P30"/>
  <c r="R30"/>
  <c r="R35"/>
  <c r="P35"/>
  <c r="V35"/>
  <c r="Z35"/>
  <c r="Y35"/>
  <c r="Z23"/>
  <c r="P23"/>
  <c r="R23"/>
  <c r="Y23"/>
  <c r="U23" s="1"/>
  <c r="V23"/>
  <c r="Z29"/>
  <c r="P29"/>
  <c r="Y29"/>
  <c r="U29" s="1"/>
  <c r="R29"/>
  <c r="V29"/>
  <c r="P34"/>
  <c r="Y34"/>
  <c r="Z34"/>
  <c r="V34"/>
  <c r="R34"/>
  <c r="V22"/>
  <c r="Y22"/>
  <c r="R22"/>
  <c r="Z22"/>
  <c r="P22"/>
  <c r="P28"/>
  <c r="Z28"/>
  <c r="Y28"/>
  <c r="V28"/>
  <c r="R28"/>
  <c r="R33"/>
  <c r="V33"/>
  <c r="Z33"/>
  <c r="Y33"/>
  <c r="P33"/>
  <c r="V24"/>
  <c r="Z24"/>
  <c r="P24"/>
  <c r="R24"/>
  <c r="Y24"/>
  <c r="R21"/>
  <c r="Z21"/>
  <c r="P21"/>
  <c r="V21"/>
  <c r="Y21"/>
  <c r="R27"/>
  <c r="Z27"/>
  <c r="P27"/>
  <c r="V27"/>
  <c r="Y27"/>
  <c r="R36"/>
  <c r="V36"/>
  <c r="Z36"/>
  <c r="P36"/>
  <c r="Y36"/>
  <c r="Y16" i="6"/>
  <c r="P16"/>
  <c r="V16"/>
  <c r="Z16"/>
  <c r="R16"/>
  <c r="Y83"/>
  <c r="U83" s="1"/>
  <c r="Z83"/>
  <c r="R83"/>
  <c r="P83"/>
  <c r="V83"/>
  <c r="Z67"/>
  <c r="P67"/>
  <c r="Y67"/>
  <c r="R67"/>
  <c r="V67"/>
  <c r="F50"/>
  <c r="Z46"/>
  <c r="Y46"/>
  <c r="P46"/>
  <c r="V46"/>
  <c r="R46"/>
  <c r="R66"/>
  <c r="Y66"/>
  <c r="Z66"/>
  <c r="P66"/>
  <c r="V66"/>
  <c r="M62"/>
  <c r="E62"/>
  <c r="V60"/>
  <c r="R60"/>
  <c r="P60"/>
  <c r="Y60"/>
  <c r="Z60"/>
  <c r="V65"/>
  <c r="Y65"/>
  <c r="P65"/>
  <c r="R65"/>
  <c r="Z65"/>
  <c r="K51"/>
  <c r="I51"/>
  <c r="I52"/>
  <c r="H47"/>
  <c r="H50"/>
  <c r="F62"/>
  <c r="I47"/>
  <c r="I50"/>
  <c r="H52"/>
  <c r="M50"/>
  <c r="M51"/>
  <c r="H51"/>
  <c r="L50"/>
  <c r="L48"/>
  <c r="L49"/>
  <c r="M47"/>
  <c r="L52"/>
  <c r="L51"/>
  <c r="G51"/>
  <c r="K50"/>
  <c r="M49"/>
  <c r="M52"/>
  <c r="J51"/>
  <c r="F51"/>
  <c r="H49"/>
  <c r="I62"/>
  <c r="I49"/>
  <c r="J62"/>
  <c r="E61"/>
  <c r="K61"/>
  <c r="G61"/>
  <c r="L61"/>
  <c r="H61"/>
  <c r="F52"/>
  <c r="F48"/>
  <c r="J47"/>
  <c r="F47"/>
  <c r="K52"/>
  <c r="G52"/>
  <c r="J49"/>
  <c r="F49"/>
  <c r="K48"/>
  <c r="G48"/>
  <c r="J52"/>
  <c r="J48"/>
  <c r="K47"/>
  <c r="G47"/>
  <c r="E47"/>
  <c r="E50"/>
  <c r="E49"/>
  <c r="E48"/>
  <c r="E52"/>
  <c r="U24" i="1" l="1"/>
  <c r="U22"/>
  <c r="W22" s="1"/>
  <c r="U30"/>
  <c r="U33"/>
  <c r="U34"/>
  <c r="U36"/>
  <c r="T34"/>
  <c r="Q34" s="1"/>
  <c r="W34"/>
  <c r="AA34" s="1"/>
  <c r="T29"/>
  <c r="Q29" s="1"/>
  <c r="W29"/>
  <c r="AA29" s="1"/>
  <c r="T22"/>
  <c r="S22" s="1"/>
  <c r="W30"/>
  <c r="AA30" s="1"/>
  <c r="U21"/>
  <c r="W21" s="1"/>
  <c r="AA21" s="1"/>
  <c r="U35"/>
  <c r="S35"/>
  <c r="T27"/>
  <c r="Q27" s="1"/>
  <c r="W36"/>
  <c r="AA36" s="1"/>
  <c r="T36"/>
  <c r="Q36" s="1"/>
  <c r="T24"/>
  <c r="Q24" s="1"/>
  <c r="W24"/>
  <c r="AA24" s="1"/>
  <c r="T28"/>
  <c r="S28" s="1"/>
  <c r="T35"/>
  <c r="Q35" s="1"/>
  <c r="W35"/>
  <c r="U27"/>
  <c r="W27" s="1"/>
  <c r="S27"/>
  <c r="S29"/>
  <c r="T21"/>
  <c r="Q21" s="1"/>
  <c r="T33"/>
  <c r="Q33" s="1"/>
  <c r="W33"/>
  <c r="AA33" s="1"/>
  <c r="T23"/>
  <c r="Q23" s="1"/>
  <c r="W23"/>
  <c r="AA23" s="1"/>
  <c r="U28"/>
  <c r="W28" s="1"/>
  <c r="T30"/>
  <c r="Q30" s="1"/>
  <c r="Z51" i="6"/>
  <c r="R51"/>
  <c r="U16"/>
  <c r="W16" s="1"/>
  <c r="U65"/>
  <c r="T83"/>
  <c r="Q83" s="1"/>
  <c r="W83"/>
  <c r="AA83" s="1"/>
  <c r="Y52"/>
  <c r="V52"/>
  <c r="P52"/>
  <c r="R52"/>
  <c r="Z52"/>
  <c r="W65"/>
  <c r="AA65" s="1"/>
  <c r="T66"/>
  <c r="S66" s="1"/>
  <c r="P50"/>
  <c r="Z50"/>
  <c r="Y50"/>
  <c r="V50"/>
  <c r="R50"/>
  <c r="V61"/>
  <c r="Y61"/>
  <c r="R61"/>
  <c r="Z61"/>
  <c r="P61"/>
  <c r="V51"/>
  <c r="U60"/>
  <c r="W60" s="1"/>
  <c r="U46"/>
  <c r="W46" s="1"/>
  <c r="AA46" s="1"/>
  <c r="P51"/>
  <c r="U67"/>
  <c r="V48"/>
  <c r="R48"/>
  <c r="P48"/>
  <c r="Z48"/>
  <c r="Y48"/>
  <c r="T65"/>
  <c r="S65" s="1"/>
  <c r="V62"/>
  <c r="R62"/>
  <c r="Z62"/>
  <c r="P62"/>
  <c r="Y62"/>
  <c r="V47"/>
  <c r="R47"/>
  <c r="Z47"/>
  <c r="Y47"/>
  <c r="P47"/>
  <c r="T16"/>
  <c r="S16" s="1"/>
  <c r="P49"/>
  <c r="Y49"/>
  <c r="R49"/>
  <c r="Z49"/>
  <c r="V49"/>
  <c r="T60"/>
  <c r="S60" s="1"/>
  <c r="T67"/>
  <c r="Q67" s="1"/>
  <c r="U66"/>
  <c r="W66" s="1"/>
  <c r="T46"/>
  <c r="Q46" s="1"/>
  <c r="Y51"/>
  <c r="Q28" i="1" l="1"/>
  <c r="S21"/>
  <c r="S36"/>
  <c r="AA35"/>
  <c r="S23"/>
  <c r="S24"/>
  <c r="S30"/>
  <c r="S33"/>
  <c r="AA28"/>
  <c r="AA27"/>
  <c r="Q22"/>
  <c r="AA22" s="1"/>
  <c r="S34"/>
  <c r="U51" i="6"/>
  <c r="Q66"/>
  <c r="S67"/>
  <c r="U48"/>
  <c r="W48" s="1"/>
  <c r="AA48" s="1"/>
  <c r="U50"/>
  <c r="W50" s="1"/>
  <c r="T51"/>
  <c r="S51" s="1"/>
  <c r="T62"/>
  <c r="S62" s="1"/>
  <c r="T48"/>
  <c r="S48" s="1"/>
  <c r="T50"/>
  <c r="Q50" s="1"/>
  <c r="T52"/>
  <c r="S52" s="1"/>
  <c r="T49"/>
  <c r="Q49" s="1"/>
  <c r="S46"/>
  <c r="W51"/>
  <c r="AA51" s="1"/>
  <c r="Q60"/>
  <c r="AA60" s="1"/>
  <c r="Q16"/>
  <c r="AA16" s="1"/>
  <c r="Q65"/>
  <c r="S83"/>
  <c r="W67"/>
  <c r="AA67" s="1"/>
  <c r="U47"/>
  <c r="W47" s="1"/>
  <c r="AA47" s="1"/>
  <c r="U62"/>
  <c r="W62" s="1"/>
  <c r="T61"/>
  <c r="Q61" s="1"/>
  <c r="T47"/>
  <c r="Q47" s="1"/>
  <c r="AA66"/>
  <c r="U49"/>
  <c r="U61"/>
  <c r="U52"/>
  <c r="W52" s="1"/>
  <c r="Q62" l="1"/>
  <c r="AA62" s="1"/>
  <c r="AA50"/>
  <c r="S49"/>
  <c r="S61"/>
  <c r="Q52"/>
  <c r="W61"/>
  <c r="AA61" s="1"/>
  <c r="S50"/>
  <c r="Q51"/>
  <c r="S47"/>
  <c r="W49"/>
  <c r="AA49" s="1"/>
  <c r="Q48"/>
  <c r="AA52"/>
  <c r="E27" i="7"/>
  <c r="E33" s="1"/>
  <c r="F27"/>
  <c r="F28" s="1"/>
  <c r="G27"/>
  <c r="G28" s="1"/>
  <c r="H27"/>
  <c r="H28" s="1"/>
  <c r="I27"/>
  <c r="I28" s="1"/>
  <c r="J27"/>
  <c r="J29" s="1"/>
  <c r="K27"/>
  <c r="K30" s="1"/>
  <c r="L27"/>
  <c r="L32" s="1"/>
  <c r="M27"/>
  <c r="M28" s="1"/>
  <c r="K28"/>
  <c r="L28"/>
  <c r="L29"/>
  <c r="L30"/>
  <c r="H31"/>
  <c r="L31"/>
  <c r="H32"/>
  <c r="H33"/>
  <c r="F16"/>
  <c r="G16"/>
  <c r="G18" s="1"/>
  <c r="H16"/>
  <c r="H18" s="1"/>
  <c r="I16"/>
  <c r="I18" s="1"/>
  <c r="J16"/>
  <c r="J18" s="1"/>
  <c r="K16"/>
  <c r="K18" s="1"/>
  <c r="L16"/>
  <c r="L18" s="1"/>
  <c r="M16"/>
  <c r="M18" s="1"/>
  <c r="F17"/>
  <c r="F19" s="1"/>
  <c r="G17"/>
  <c r="G19" s="1"/>
  <c r="H17"/>
  <c r="H19" s="1"/>
  <c r="I17"/>
  <c r="I19" s="1"/>
  <c r="J17"/>
  <c r="J19" s="1"/>
  <c r="K17"/>
  <c r="L17"/>
  <c r="L19" s="1"/>
  <c r="M17"/>
  <c r="M19" s="1"/>
  <c r="E16"/>
  <c r="E18" s="1"/>
  <c r="E17"/>
  <c r="E19" s="1"/>
  <c r="F18"/>
  <c r="K19"/>
  <c r="E6"/>
  <c r="E8" s="1"/>
  <c r="F6"/>
  <c r="F7" s="1"/>
  <c r="G6"/>
  <c r="G8" s="1"/>
  <c r="H6"/>
  <c r="H7" s="1"/>
  <c r="I6"/>
  <c r="I8" s="1"/>
  <c r="J6"/>
  <c r="J8" s="1"/>
  <c r="K6"/>
  <c r="K8" s="1"/>
  <c r="L6"/>
  <c r="L7" s="1"/>
  <c r="M6"/>
  <c r="M8" s="1"/>
  <c r="V6" l="1"/>
  <c r="Z6"/>
  <c r="R6"/>
  <c r="Y6"/>
  <c r="P6"/>
  <c r="K29"/>
  <c r="G33"/>
  <c r="G31"/>
  <c r="K33"/>
  <c r="G32"/>
  <c r="G29"/>
  <c r="G30"/>
  <c r="L33"/>
  <c r="K31"/>
  <c r="H30"/>
  <c r="H29"/>
  <c r="J31"/>
  <c r="J28"/>
  <c r="J32"/>
  <c r="J30"/>
  <c r="J33"/>
  <c r="K32"/>
  <c r="M31"/>
  <c r="I31"/>
  <c r="M30"/>
  <c r="I30"/>
  <c r="M33"/>
  <c r="I33"/>
  <c r="M29"/>
  <c r="I29"/>
  <c r="M32"/>
  <c r="I32"/>
  <c r="M7"/>
  <c r="F33"/>
  <c r="F32"/>
  <c r="F31"/>
  <c r="F30"/>
  <c r="F29"/>
  <c r="E28"/>
  <c r="E32"/>
  <c r="E31"/>
  <c r="E30"/>
  <c r="E29"/>
  <c r="F8"/>
  <c r="K7"/>
  <c r="G7"/>
  <c r="I7"/>
  <c r="J7"/>
  <c r="L8"/>
  <c r="H8"/>
  <c r="E7"/>
  <c r="T6" l="1"/>
  <c r="Q6" s="1"/>
  <c r="U6"/>
  <c r="S6"/>
  <c r="W6" l="1"/>
  <c r="AA6" l="1"/>
</calcChain>
</file>

<file path=xl/sharedStrings.xml><?xml version="1.0" encoding="utf-8"?>
<sst xmlns="http://schemas.openxmlformats.org/spreadsheetml/2006/main" count="725" uniqueCount="483">
  <si>
    <t>Question number</t>
  </si>
  <si>
    <t>Hospital number:</t>
  </si>
  <si>
    <t>Patient 1</t>
  </si>
  <si>
    <t>Patient 2</t>
  </si>
  <si>
    <t>Patient 3</t>
  </si>
  <si>
    <t>Patient 4</t>
  </si>
  <si>
    <t>Patient 5</t>
  </si>
  <si>
    <t>Patient 6</t>
  </si>
  <si>
    <t>Patient 7</t>
  </si>
  <si>
    <t>Patient 8</t>
  </si>
  <si>
    <t>Patient 9</t>
  </si>
  <si>
    <t>A. PATIENT DETAILS</t>
  </si>
  <si>
    <t>Age</t>
  </si>
  <si>
    <t>Gender</t>
  </si>
  <si>
    <t>Date of death</t>
  </si>
  <si>
    <t>Date of admission</t>
  </si>
  <si>
    <t>Unable to answer</t>
  </si>
  <si>
    <t>Date of operation</t>
  </si>
  <si>
    <t>Time of operation</t>
  </si>
  <si>
    <t>Operation undertaken</t>
  </si>
  <si>
    <t>B. ADMISSION DETAILS</t>
  </si>
  <si>
    <t>Time of admission</t>
  </si>
  <si>
    <t>Day of admission</t>
  </si>
  <si>
    <t>Please specify an admission category</t>
  </si>
  <si>
    <t>Elective</t>
  </si>
  <si>
    <t>Planned</t>
  </si>
  <si>
    <t>Emergency</t>
  </si>
  <si>
    <t>Answer1</t>
  </si>
  <si>
    <t>To what specialty was the patient first admitted?</t>
  </si>
  <si>
    <t>Was the patients clinical condition adequately optimised pre-operatively?</t>
  </si>
  <si>
    <t>Answer2</t>
  </si>
  <si>
    <t>Yes</t>
  </si>
  <si>
    <t>No</t>
  </si>
  <si>
    <t>RED</t>
  </si>
  <si>
    <t>10a</t>
  </si>
  <si>
    <t>10b</t>
  </si>
  <si>
    <t>Involvement of Medicine for the Care of Older People</t>
  </si>
  <si>
    <t>Specific drug therapy, e.g. correction of fast AF</t>
  </si>
  <si>
    <t>Correction of blood sugar or electrolyte imbalance</t>
  </si>
  <si>
    <t>Fluid resuscitation</t>
  </si>
  <si>
    <t>Correction of anaemia</t>
  </si>
  <si>
    <t>For urgent and emergency admissions, what was the interval from being declared ready for surgery and the introduction of anaesthesia?</t>
  </si>
  <si>
    <t>&lt;36 hours</t>
  </si>
  <si>
    <t>&gt;48 hours</t>
  </si>
  <si>
    <t>Not recorded</t>
  </si>
  <si>
    <t>Not applicable</t>
  </si>
  <si>
    <t>In your opinion, was the grade and experience of the most senior anaesthetist appropriate to the anaesthetic care of this patient?</t>
  </si>
  <si>
    <t>12a</t>
  </si>
  <si>
    <t>12b</t>
  </si>
  <si>
    <t>If NO, please expand on your answer:</t>
  </si>
  <si>
    <t>Good</t>
  </si>
  <si>
    <t>Satisfactory</t>
  </si>
  <si>
    <t>Poor</t>
  </si>
  <si>
    <t>Not available</t>
  </si>
  <si>
    <t>Answer3</t>
  </si>
  <si>
    <t>14a</t>
  </si>
  <si>
    <t>In your opinion, did the patient have adequate physiological monitoring?</t>
  </si>
  <si>
    <t>14b</t>
  </si>
  <si>
    <t>C. ANAESTHETIC MANAGEMENT</t>
  </si>
  <si>
    <t>Pre-operative preperation</t>
  </si>
  <si>
    <t>Monitoring</t>
  </si>
  <si>
    <t>15a</t>
  </si>
  <si>
    <t>Were there any significant problems with blood pressure instability PRE-OPERATIVELY, (hypotension (SAP &lt;90mmHg)</t>
  </si>
  <si>
    <t>Answer4</t>
  </si>
  <si>
    <t>15b</t>
  </si>
  <si>
    <t>If YES, how was this managed? (Answers may be multiple)</t>
  </si>
  <si>
    <t>Fluid bolus</t>
  </si>
  <si>
    <t>Vasoconstrictor bolus</t>
  </si>
  <si>
    <t>Inotrope infusion</t>
  </si>
  <si>
    <t>15c</t>
  </si>
  <si>
    <t>If YES, what was the estimated duration of this?</t>
  </si>
  <si>
    <t>(hh:mm)</t>
  </si>
  <si>
    <t>16a</t>
  </si>
  <si>
    <t>16b</t>
  </si>
  <si>
    <t>16c</t>
  </si>
  <si>
    <t>17a</t>
  </si>
  <si>
    <t>17b</t>
  </si>
  <si>
    <t>17c</t>
  </si>
  <si>
    <t>Were there any significant problems with blood pressure instability INTRA-OPERATIVELY, (hypotension (SAP &lt;90mmHg)</t>
  </si>
  <si>
    <t>Were there any significant problems with blood pressure instability POST OPERATIVELY, (hypotension (SAP &lt;90mmHg)</t>
  </si>
  <si>
    <t>Anaesthetic technique</t>
  </si>
  <si>
    <t>Was the patients temperature recorded on the anaesthetic record?</t>
  </si>
  <si>
    <t>Was the patients temperature measured:</t>
  </si>
  <si>
    <t>Post operatively</t>
  </si>
  <si>
    <t>What was the temperature at the beginning of surgery?</t>
  </si>
  <si>
    <t>What was the temperature at the end of surgery?</t>
  </si>
  <si>
    <t>Did the patients anaesthetic care include:</t>
  </si>
  <si>
    <t>Is there documented evidence to show the patient continued to have temperature maintenance in the recovery unit/PACU?</t>
  </si>
  <si>
    <t>D. POST OPERATIVE CARE</t>
  </si>
  <si>
    <t>Did the patient receive extended recovery?</t>
  </si>
  <si>
    <t>After leaving the recovery area what level of care did you plan for the patient?</t>
  </si>
  <si>
    <t>After leaving the recovery area what level of care did the patient receive?</t>
  </si>
  <si>
    <t>Answer5</t>
  </si>
  <si>
    <t>Level 1</t>
  </si>
  <si>
    <t>Level 2</t>
  </si>
  <si>
    <t>Level 3</t>
  </si>
  <si>
    <t>How long was the patient in recovery?</t>
  </si>
  <si>
    <t>Why was the patient kept in recovery? (Answers may be multiple)</t>
  </si>
  <si>
    <t>Planned care</t>
  </si>
  <si>
    <t>Blood pressure instability</t>
  </si>
  <si>
    <t>Delay in the availability of Level 3 care</t>
  </si>
  <si>
    <t>Hypothermia</t>
  </si>
  <si>
    <t>Delay in the availability of Level 2 care</t>
  </si>
  <si>
    <t>Was there an unanticipated post operative admission to critical care?</t>
  </si>
  <si>
    <t>Answer6</t>
  </si>
  <si>
    <t>Was there an unanticipated admission to critical care from the ward?</t>
  </si>
  <si>
    <t>If the patient did not receive level 2 or 3 care, did they go to the appropriate ward post operatively?</t>
  </si>
  <si>
    <t>If NO, what, in your opinion would have improved their readiness? (Answers may be multiple)</t>
  </si>
  <si>
    <t>Was the clinical area of admission appropriate?</t>
  </si>
  <si>
    <t>If NO, please specify:</t>
  </si>
  <si>
    <t>C. INITIAL ASSESSMENT</t>
  </si>
  <si>
    <t>11a</t>
  </si>
  <si>
    <t>Was the time, grade and specialty of the initial assessment appropriate to the severity and complexity of the illness or surgical condition?</t>
  </si>
  <si>
    <t>11b</t>
  </si>
  <si>
    <t>Is there documented evidence in the casenotes which permits you to determine the date, time and location of first consultant review?</t>
  </si>
  <si>
    <t>How many hours after admission was the patient seen by a consultant?</t>
  </si>
  <si>
    <t>(hh)</t>
  </si>
  <si>
    <t>Is there evidence of a clear management plan? (i.e. a management plan multiple clinical teams can follow, including a differential diagnosis, plan of investigations, plan of treatment, initial treatment options and point of review)</t>
  </si>
  <si>
    <t>If YES, was this appropriate?</t>
  </si>
  <si>
    <t>14c</t>
  </si>
  <si>
    <t>If not admitted under Medicine for the Care of Older People, was the patient reviewed by a Medicine for the Care of Older People consultant?</t>
  </si>
  <si>
    <t>Answer7</t>
  </si>
  <si>
    <t>NA - (admitted under MCOP)</t>
  </si>
  <si>
    <t>Is there evidence in the case notes of involvement of physicians with responsibility for Medicine for the Care of Older People?</t>
  </si>
  <si>
    <t>Pre-operatively</t>
  </si>
  <si>
    <t>If YES to either pre- or post operative review, is there evidence of a delay in the patient being assessed by a Medicine for the Care of Older People clinician?</t>
  </si>
  <si>
    <t>If the patient was on a surgical care pathway for older people, is there evidence of Medicine for the Care of Older People input?</t>
  </si>
  <si>
    <t>Is there evidence of Medicine for the Care of Older People input into ward guidelines for the care of the older surgical patient?</t>
  </si>
  <si>
    <t>How often was the patient reviewed by Medicine for the Care of Older People?</t>
  </si>
  <si>
    <t>Answer8</t>
  </si>
  <si>
    <t>Daily</t>
  </si>
  <si>
    <t>Less often</t>
  </si>
  <si>
    <t>Once only</t>
  </si>
  <si>
    <t>Never</t>
  </si>
  <si>
    <t>D. COMORBIDITY</t>
  </si>
  <si>
    <t>Were there any comorbidities at the time of this admission?</t>
  </si>
  <si>
    <t>20a</t>
  </si>
  <si>
    <t>20b</t>
  </si>
  <si>
    <t>Diabetes</t>
  </si>
  <si>
    <t>Respiratory disease</t>
  </si>
  <si>
    <t>Parkinson's disease</t>
  </si>
  <si>
    <t>Delirium</t>
  </si>
  <si>
    <t>Renal disease</t>
  </si>
  <si>
    <t>Dementia</t>
  </si>
  <si>
    <t>Osteoperosis or previous bone fracture</t>
  </si>
  <si>
    <t>Hypertension</t>
  </si>
  <si>
    <t>Memory impairment</t>
  </si>
  <si>
    <t>Previous TIA</t>
  </si>
  <si>
    <t>Previous stroke</t>
  </si>
  <si>
    <t>Atrial fibrilation</t>
  </si>
  <si>
    <t>Angina</t>
  </si>
  <si>
    <t>Previous myocardial infarction</t>
  </si>
  <si>
    <t>Previous stent insertion</t>
  </si>
  <si>
    <t>Congestive cardiac failure</t>
  </si>
  <si>
    <t>If YES, please specify: (Answers may be multiple)</t>
  </si>
  <si>
    <t>21a</t>
  </si>
  <si>
    <t>Was the patients weight recorded in the case notes?</t>
  </si>
  <si>
    <t>21b</t>
  </si>
  <si>
    <t>If YES, please state:</t>
  </si>
  <si>
    <t>kg</t>
  </si>
  <si>
    <t>22a</t>
  </si>
  <si>
    <t>Was the patients BMI recorded in the case notes?</t>
  </si>
  <si>
    <t>22b</t>
  </si>
  <si>
    <t>Was there evidence of malnutrition on admission?</t>
  </si>
  <si>
    <t>23b</t>
  </si>
  <si>
    <t>23a</t>
  </si>
  <si>
    <t>If YES, was nutritional support given?</t>
  </si>
  <si>
    <t>If YES was this:</t>
  </si>
  <si>
    <t>23c</t>
  </si>
  <si>
    <t>Oral supplementation</t>
  </si>
  <si>
    <t>Enteric Feeding</t>
  </si>
  <si>
    <t>Nasogastric tube</t>
  </si>
  <si>
    <t>Nasojejunl tube</t>
  </si>
  <si>
    <t>PEG/RIG</t>
  </si>
  <si>
    <t>Parenteral feeding</t>
  </si>
  <si>
    <t>E. MEDICATIONS</t>
  </si>
  <si>
    <t>24a</t>
  </si>
  <si>
    <t>How many medications was the patient prescribed pre-operatively (including inhalers)?</t>
  </si>
  <si>
    <t>(To include regular medications and additional on admission)</t>
  </si>
  <si>
    <t>Answer9</t>
  </si>
  <si>
    <t>&gt;5</t>
  </si>
  <si>
    <t>1-5</t>
  </si>
  <si>
    <t>&gt;10</t>
  </si>
  <si>
    <t>24b</t>
  </si>
  <si>
    <t>How many medications was the patient prescribed in the first 48 hours post operatively (including inhalers)?</t>
  </si>
  <si>
    <t>Did Medicine for the Care of Older People clinicians have any input into the patients medicine reviews?</t>
  </si>
  <si>
    <t>Did an experienced ward pharmacist have any input into the patients medicine reviews?</t>
  </si>
  <si>
    <t>F. CONSENT</t>
  </si>
  <si>
    <t>Would you expect a consent form to be present for this patient, based on the urgency of their admission?</t>
  </si>
  <si>
    <t>28a</t>
  </si>
  <si>
    <t>If YES, was the correct signed form in the notes?</t>
  </si>
  <si>
    <t>28b</t>
  </si>
  <si>
    <t>If YES, was this the appropriate one?</t>
  </si>
  <si>
    <t>29a</t>
  </si>
  <si>
    <t>Was the consent form completed adequately?</t>
  </si>
  <si>
    <t>29b</t>
  </si>
  <si>
    <t>30a</t>
  </si>
  <si>
    <t>Was the cognitive function of the patient assessed and recorded prior to consent being taken?</t>
  </si>
  <si>
    <t>30b</t>
  </si>
  <si>
    <t>If YES, how was this assessed? (Answers may be multiple)</t>
  </si>
  <si>
    <t>Mini mental score</t>
  </si>
  <si>
    <t>Clinical assessment</t>
  </si>
  <si>
    <t>Other:</t>
  </si>
  <si>
    <t>31a</t>
  </si>
  <si>
    <t>Was the patient judged to be competent to consent to surgery?</t>
  </si>
  <si>
    <t>31b</t>
  </si>
  <si>
    <t>If NO, what consenting process was employed?</t>
  </si>
  <si>
    <t>If the patient lacked capacity, who gave signed consent? (Answers may be multiple)</t>
  </si>
  <si>
    <t>Next of kin</t>
  </si>
  <si>
    <t>Surgeon in the best interest of the patient</t>
  </si>
  <si>
    <t>Patient advocate</t>
  </si>
  <si>
    <t>Family or carers</t>
  </si>
  <si>
    <t>Mental capacity advocate</t>
  </si>
  <si>
    <t>Another medical colleague</t>
  </si>
  <si>
    <t>Welfare attorney</t>
  </si>
  <si>
    <t>Independent capacity advocate</t>
  </si>
  <si>
    <t>G. FIRST OPERATION</t>
  </si>
  <si>
    <t>What was the grade of the most senior doctor proposing the operation?</t>
  </si>
  <si>
    <t>Consultant</t>
  </si>
  <si>
    <t>Senior specialist trainee (SpR3+ or ST3)</t>
  </si>
  <si>
    <t>Staff grade or associate specialist</t>
  </si>
  <si>
    <t>Junior specialist trainee (SpR1&amp;2 or ST1&amp;2)</t>
  </si>
  <si>
    <t>Trainee with CCT</t>
  </si>
  <si>
    <t>Basic grade (FY or CT)</t>
  </si>
  <si>
    <t>35a</t>
  </si>
  <si>
    <t>Were there any delays betweeen admission and operation?</t>
  </si>
  <si>
    <t>35b</t>
  </si>
  <si>
    <t>If YES, were these delays incurred as a result of wait times for special investigations?</t>
  </si>
  <si>
    <t>35c</t>
  </si>
  <si>
    <t>If YES, how many days was surgery delayed by?</t>
  </si>
  <si>
    <t>In your opinion, was the operation performed in a timely manner, i.e. without significant delay?</t>
  </si>
  <si>
    <t>37a</t>
  </si>
  <si>
    <t>In your opinion, was the grade and experience of the most senior surgeon in theatre at the time of operation appropriate?</t>
  </si>
  <si>
    <t>37b</t>
  </si>
  <si>
    <t>38a</t>
  </si>
  <si>
    <t>In your opinion, was the specialty of the most senior surgeon in theatre at the time of the operation appropriate?</t>
  </si>
  <si>
    <t>38b</t>
  </si>
  <si>
    <t>38c</t>
  </si>
  <si>
    <r>
      <rPr>
        <b/>
        <sz val="11"/>
        <color theme="1"/>
        <rFont val="Calibri"/>
        <family val="2"/>
        <scheme val="minor"/>
      </rPr>
      <t>Good</t>
    </r>
    <r>
      <rPr>
        <sz val="11"/>
        <color theme="1"/>
        <rFont val="Calibri"/>
        <family val="2"/>
        <scheme val="minor"/>
      </rPr>
      <t xml:space="preserve"> (all aspects of the documentation were well presented and easy to read)</t>
    </r>
  </si>
  <si>
    <r>
      <rPr>
        <b/>
        <sz val="11"/>
        <color theme="1"/>
        <rFont val="Calibri"/>
        <family val="2"/>
        <scheme val="minor"/>
      </rPr>
      <t>Satisfactory</t>
    </r>
    <r>
      <rPr>
        <sz val="11"/>
        <color theme="1"/>
        <rFont val="Calibri"/>
        <family val="2"/>
        <scheme val="minor"/>
      </rPr>
      <t xml:space="preserve"> (most aspects of the documentation were well presented and easy to read)</t>
    </r>
  </si>
  <si>
    <r>
      <rPr>
        <b/>
        <sz val="11"/>
        <color theme="1"/>
        <rFont val="Calibri"/>
        <family val="2"/>
        <scheme val="minor"/>
      </rPr>
      <t xml:space="preserve">Poor </t>
    </r>
    <r>
      <rPr>
        <sz val="11"/>
        <color theme="1"/>
        <rFont val="Calibri"/>
        <family val="2"/>
        <scheme val="minor"/>
      </rPr>
      <t>(many aspects of the documentation were presented unclearly and difficult to read)</t>
    </r>
  </si>
  <si>
    <t>H. PRE-OPERATIVE PREPARATION</t>
  </si>
  <si>
    <t>40a</t>
  </si>
  <si>
    <t>40b</t>
  </si>
  <si>
    <t>If NO, what in your opinion would have improved their readiness? (answers may be multiple)</t>
  </si>
  <si>
    <t>For urgency and emergency admissions, what was the interval from being declared ready for surgery and the induction of anaesthesia?</t>
  </si>
  <si>
    <t>Answer10</t>
  </si>
  <si>
    <t>&gt;=36 hours and &lt;48 hours</t>
  </si>
  <si>
    <t>I. FLUID BALANCE</t>
  </si>
  <si>
    <t>Is there recorded evidence of pre-operative dehydration, i.e. decreased urine output, skin turgor, decreased blood pressure?</t>
  </si>
  <si>
    <t>Were fluids clearly prescribed, e.g. within the drug administration record?</t>
  </si>
  <si>
    <t>If this was an acute admission, in your opinion how do you categorise the pre-operative fluid resuscitation?</t>
  </si>
  <si>
    <t>Answer11</t>
  </si>
  <si>
    <t>Adequate/Appropriate</t>
  </si>
  <si>
    <t>Inadequate</t>
  </si>
  <si>
    <t>Excessive</t>
  </si>
  <si>
    <t>In your opinion, how would you categorise the peri-operative fluid administration?</t>
  </si>
  <si>
    <t>In your opinion, how would you categorise the post operative fluid administration?</t>
  </si>
  <si>
    <t>What was the quality of the fluid balance charts?</t>
  </si>
  <si>
    <t>Answer12</t>
  </si>
  <si>
    <t>Unacceptable</t>
  </si>
  <si>
    <t>Were urea and electrolytes measured at appropriate intervals post operatively?</t>
  </si>
  <si>
    <t>J. RENAL IMPAIRMENT</t>
  </si>
  <si>
    <t>Is there evidence that Acute Kidney Injury (AKI) was noted on admission?</t>
  </si>
  <si>
    <t>In your opinion was there adequate assessment of risk factors for AKI?</t>
  </si>
  <si>
    <t>Did the patient develop AKI post admission?</t>
  </si>
  <si>
    <t>When was renal impairment first noted?</t>
  </si>
  <si>
    <t>Answer13</t>
  </si>
  <si>
    <t>If POST OPERATIVELY, how long following the procedure?</t>
  </si>
  <si>
    <t>In your opinion, could this be attributed to: (answers may be multiple)</t>
  </si>
  <si>
    <t>Unsatisfactory pre-operative resucitation</t>
  </si>
  <si>
    <t>Poor intraoperative management of fluids/cardiovascular status</t>
  </si>
  <si>
    <t>Poor post operative management</t>
  </si>
  <si>
    <t>Complications of surgery</t>
  </si>
  <si>
    <t>Poor surgical technique</t>
  </si>
  <si>
    <t>Timeliness of surgery</t>
  </si>
  <si>
    <t>Was there an unacceptable delay in recognising AKI?</t>
  </si>
  <si>
    <t>56a</t>
  </si>
  <si>
    <t>56b</t>
  </si>
  <si>
    <t>If YES, how long was the delay?</t>
  </si>
  <si>
    <t>DAYS or HOURS</t>
  </si>
  <si>
    <t>56c</t>
  </si>
  <si>
    <t>Poor recognition of risk factors</t>
  </si>
  <si>
    <t>Poor recording of fluid balance</t>
  </si>
  <si>
    <t>Long periods of time between blood tests</t>
  </si>
  <si>
    <t>Lack of senior input</t>
  </si>
  <si>
    <t>Was the delay due to: (answers may be multiple)</t>
  </si>
  <si>
    <t>K. DEATH</t>
  </si>
  <si>
    <t>What was the final diagnosis of this patient?</t>
  </si>
  <si>
    <t>58a</t>
  </si>
  <si>
    <t>In your opinion was this correct?</t>
  </si>
  <si>
    <t>58b</t>
  </si>
  <si>
    <t>If YES, was this:</t>
  </si>
  <si>
    <t>10c</t>
  </si>
  <si>
    <t>If YES, how frequently was the patient reviewed?</t>
  </si>
  <si>
    <t>Is there evidence of a delay in the patient being assessed by a Medicine for the Care of Older People clinician?</t>
  </si>
  <si>
    <t>Is there evidence that prior to admission the patient had difficulty in performing basic functions of daily living? E.g. washing, dressing independently.</t>
  </si>
  <si>
    <t>Is there evidence that the patient had significant sensory impairment?</t>
  </si>
  <si>
    <t>Hearing loss</t>
  </si>
  <si>
    <t>Visual loss</t>
  </si>
  <si>
    <t>Answer14</t>
  </si>
  <si>
    <t>If the patient had hearing loss, was there clear documentation in the clinical records</t>
  </si>
  <si>
    <t>15d</t>
  </si>
  <si>
    <t>Answer15</t>
  </si>
  <si>
    <t>NA (no hearing loss)</t>
  </si>
  <si>
    <t>If the patient had visual loss, was there clear documentation in the clinical records?</t>
  </si>
  <si>
    <t>Answer16</t>
  </si>
  <si>
    <t>NA (no visual loss)</t>
  </si>
  <si>
    <t>Did the patient have any other potential communication or perception problems, e.g. stroke?</t>
  </si>
  <si>
    <t>Does this hospital have a mechanism in place for assessing frailty in older patients?</t>
  </si>
  <si>
    <t>18a</t>
  </si>
  <si>
    <t>18b</t>
  </si>
  <si>
    <t>19a</t>
  </si>
  <si>
    <t>Was an adequate assessment of the patients nutritional status made on admission?</t>
  </si>
  <si>
    <t>19b</t>
  </si>
  <si>
    <t>When was this in relation to surgery?</t>
  </si>
  <si>
    <t>Answer17</t>
  </si>
  <si>
    <t>If YES, was nutitional support given?</t>
  </si>
  <si>
    <t>20c</t>
  </si>
  <si>
    <t>Was this patient identified as being frail?</t>
  </si>
  <si>
    <t>If YES, how was this assessed?</t>
  </si>
  <si>
    <t>Do you feel that there was clear recognition by the admitting team, of the following risk factors of frailty in the patient:</t>
  </si>
  <si>
    <t>How and where was frailty recorded in the clinical record?</t>
  </si>
  <si>
    <t>If frailty or specific disabilities were noted, what action was taken?</t>
  </si>
  <si>
    <t>Senior clinician input</t>
  </si>
  <si>
    <t>Nutritional support</t>
  </si>
  <si>
    <t>Assistance with feeding</t>
  </si>
  <si>
    <t>Was a recognised guideline/protocol followed?</t>
  </si>
  <si>
    <t>How many medications was the patient prescribed pre-operatively (including inhalers)</t>
  </si>
  <si>
    <t>27a</t>
  </si>
  <si>
    <t>27b</t>
  </si>
  <si>
    <t>Did Medicine for the Care of Older People clinicians have any input into the patient's medicine reviews?</t>
  </si>
  <si>
    <t>Was pain assessed on admission?</t>
  </si>
  <si>
    <t>If YES, was a pain score recorded in the case notes?</t>
  </si>
  <si>
    <t>Was pain assessment modified in light of any communication problems?</t>
  </si>
  <si>
    <t>Answer18</t>
  </si>
  <si>
    <t>NA</t>
  </si>
  <si>
    <t>Was appropriate analgesia given to the patient on admission and prior to surgery?</t>
  </si>
  <si>
    <t>If YES, is there evidence that this was given in the form of regularly or 'as necessary'?</t>
  </si>
  <si>
    <t>12c</t>
  </si>
  <si>
    <t>Was this appropriate?</t>
  </si>
  <si>
    <t>12d</t>
  </si>
  <si>
    <t>If NO, please give details</t>
  </si>
  <si>
    <t>C. ANALGESIA</t>
  </si>
  <si>
    <t>Does this hospital have an acute pain service?</t>
  </si>
  <si>
    <t>13a</t>
  </si>
  <si>
    <t>13b</t>
  </si>
  <si>
    <t>If YES, are there designated specialised pain nurses for this service?</t>
  </si>
  <si>
    <t>13c</t>
  </si>
  <si>
    <t>If YES to 13a, are there designated consultant sessions for this service?</t>
  </si>
  <si>
    <t>13d</t>
  </si>
  <si>
    <t>If YES to 13a, is training provided to ward staff in pain assessment and management in the elderly?</t>
  </si>
  <si>
    <t>Are current guidelines on acute peri-operative pain management readily accessible within the hospital?</t>
  </si>
  <si>
    <t>Was there evidence that pain was assessed regularly in the post operative period?</t>
  </si>
  <si>
    <t>If YES, do you feel that efforts were made to modify pain scoring in light of sensory impairment, e.g. hearing loss, visual loss?</t>
  </si>
  <si>
    <t>Answer19</t>
  </si>
  <si>
    <t>NA - so sensory impairment</t>
  </si>
  <si>
    <t>Is there evidence that analgesia was prescribed regularly in the post operative period?</t>
  </si>
  <si>
    <t>In your opinion, did the patient receive adequate analgesia post operatively?</t>
  </si>
  <si>
    <t>Routine daily input from Medicine for the Care of Older People should be available to elderly patients undergoing surgery and is integral to inpatient care pathways in this population</t>
  </si>
  <si>
    <t>RECOMMENDATIONS</t>
  </si>
  <si>
    <t>All hospitals should address the need for nutrition and mental capacity to be assessed and documented in the elderly on admission as a minimum standard</t>
  </si>
  <si>
    <t>Comorbidity, disability and frailty need to be clearly recognized and seen as an independent marker of risk in the elderly. This requires skill and multidisciplinary input including early involvement of Medicine for the Care of Older People.</t>
  </si>
  <si>
    <t>Hospital facilities and multidisciplinary care of the elderly</t>
  </si>
  <si>
    <t>Patient comorbidities</t>
  </si>
  <si>
    <t xml:space="preserve">Assessment of capacity and appropriate use of the consent process should be clearly understood and documented by all clinicians taking consent in the elderly. </t>
  </si>
  <si>
    <t xml:space="preserve">Medicine reviews need to be a regular daily occurrence in the peri-operative period. Input of both Medicine for the Care of Older People (MCOP) clinicians and an experienced ward pharmacist may greatly assist this process. </t>
  </si>
  <si>
    <t>Pre-operative care</t>
  </si>
  <si>
    <t xml:space="preserve">Delays in surgery for the elderly are associated with poor outcome. They should be subject to regular and rigorous audit in all surgical specialties, and this should take place alongside identifiable agreed standards. </t>
  </si>
  <si>
    <t xml:space="preserve">Senior clinicians in surgery, anaesthesia and medicine need to be involved in the decision to operate on the elderly. Risk assessment must take into account all information strands, including risk factors for acute kidney injury. </t>
  </si>
  <si>
    <t xml:space="preserve">An agreed means of assessing frailty in the peri-operative period should be developed and included in risk assessment. </t>
  </si>
  <si>
    <t xml:space="preserve">Pain must be assessed and managed as a priority before operation. </t>
  </si>
  <si>
    <t xml:space="preserve">All elderly surgical admissions should have a formal nutritional assessment as soon as practicable after their admission so that malnutrition can be identified and managed appropriately. </t>
  </si>
  <si>
    <t>Intra-operative care</t>
  </si>
  <si>
    <t xml:space="preserve">Temperature monitoring and management of hypothermia should be recorded in a nationally standardised anaesthetic record. This is particularly important in elderly patients. </t>
  </si>
  <si>
    <t xml:space="preserve">There should be clear strategies for the management of intra-operative low blood pressure in the elderly to avoid cardiac and renal complications. Non invasive measurement of cardiac output facilitates this during major surgery in the elderly. </t>
  </si>
  <si>
    <t>Post operative care</t>
  </si>
  <si>
    <t xml:space="preserve">There is an ongoing need for provision of peri-operative level 2 and 3 care to support major surgery in the elderly, particularly for those with comorbidity. For less major surgery extended recovery and high observation facilities in existing wards should be considered. </t>
  </si>
  <si>
    <t xml:space="preserve">Post operative Acute Kidney Injury (AKI) is avoidable in the elderly and should not occur. There is a need for continuous postgraduate education of physicians, surgeons and anaesthetists around the assessment of risk factors for the development of AKI in the elderly surgical patient. </t>
  </si>
  <si>
    <t xml:space="preserve">Fluid management must be clearly documented, and form part of the routine review and handover between theatres and wards. This should continue on at least a daily basis thereafter, alongside monitoring of biochemical function. </t>
  </si>
  <si>
    <t xml:space="preserve">Pain is the 5th vital sign, and requires the same status as heart rate and blood pressure in the assessment and management of all patients. Clear and specific guidance on the recognition and treatment of pain in the elderly should be incorporated into education programmes. </t>
  </si>
  <si>
    <t xml:space="preserve">A fully resourced acute pain service (APS) is essential within the context of modern secondary care services. This includes the Independent Sector. </t>
  </si>
  <si>
    <t>Emergency and Elective Surgery in the Elderly</t>
  </si>
  <si>
    <t>Audit Toolkit</t>
  </si>
  <si>
    <t>info@ncepod.org.uk</t>
  </si>
  <si>
    <r>
      <t xml:space="preserve">Thank you for downloading the toolkit for </t>
    </r>
    <r>
      <rPr>
        <i/>
        <sz val="11"/>
        <color theme="1"/>
        <rFont val="Calibri"/>
        <family val="2"/>
        <scheme val="minor"/>
      </rPr>
      <t xml:space="preserve">'An Age Old Problem'.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</si>
  <si>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For information on the recommendation to which each question assesses please click on the         button</t>
  </si>
  <si>
    <t>hh:mm</t>
  </si>
  <si>
    <t>dd/mm/yyyy</t>
  </si>
  <si>
    <t>Answer 15</t>
  </si>
  <si>
    <t>Monday</t>
  </si>
  <si>
    <t>Tuesday</t>
  </si>
  <si>
    <t>Wednesday</t>
  </si>
  <si>
    <t>Thursday</t>
  </si>
  <si>
    <t>Friday</t>
  </si>
  <si>
    <t>Saturday</t>
  </si>
  <si>
    <t>Sunday</t>
  </si>
  <si>
    <t>Answer21</t>
  </si>
  <si>
    <t>Male</t>
  </si>
  <si>
    <t>Female</t>
  </si>
  <si>
    <t>If confusion or delirium was a feature of this patient's pre-operative status, was there evidence that this was managed well? (e.g. by reducing unnecessary medications, maintaining fluids, re-assessing analgesia needs, appropriate drug treatment?</t>
  </si>
  <si>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</si>
  <si>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</si>
  <si>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</si>
  <si>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</si>
  <si>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</si>
  <si>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An Age Old problem</t>
  </si>
  <si>
    <t xml:space="preserve">This questionnaire is split into five sections - please complete as many as are applicable to the care of the patient. </t>
  </si>
  <si>
    <t>Yes n</t>
  </si>
  <si>
    <t>Yes%</t>
  </si>
  <si>
    <t>No n</t>
  </si>
  <si>
    <t>No %</t>
  </si>
  <si>
    <t>Sub total</t>
  </si>
  <si>
    <t>No data</t>
  </si>
  <si>
    <t>Number of cases in audit</t>
  </si>
  <si>
    <t>Answer22</t>
  </si>
  <si>
    <t>Was the patient admitted under the care of Medicine for the Care of Older People?</t>
  </si>
  <si>
    <t>10d</t>
  </si>
  <si>
    <t>Answer23</t>
  </si>
  <si>
    <t>a) Poor nutritional status</t>
  </si>
  <si>
    <t>b) Immobility</t>
  </si>
  <si>
    <t>c) Memory loss or dementia</t>
  </si>
  <si>
    <t>Was the patient admitted under Medicine for the Care of Older People?</t>
  </si>
  <si>
    <t>Answer24</t>
  </si>
  <si>
    <t>Other</t>
  </si>
  <si>
    <t>Answer25</t>
  </si>
  <si>
    <t>Inadequate/Excessive</t>
  </si>
  <si>
    <t>Answer26</t>
  </si>
  <si>
    <t>Answer27</t>
  </si>
  <si>
    <t>Good/Satisfactory</t>
  </si>
  <si>
    <t>Poor/Unacceptable</t>
  </si>
  <si>
    <t>a) Immediately pre-operatively</t>
  </si>
  <si>
    <t>b) Intra-operatively</t>
  </si>
  <si>
    <t>c) Post operatively</t>
  </si>
  <si>
    <t>a) Warmed fluids</t>
  </si>
  <si>
    <t>b) Forced air warming devices</t>
  </si>
  <si>
    <t>c) Low flow anaesthesia</t>
  </si>
  <si>
    <t>d) Other (please specify)</t>
  </si>
  <si>
    <t>a) Temperature measurement</t>
  </si>
  <si>
    <t>b) Warmed fluids</t>
  </si>
  <si>
    <t>c) Forced air warming devices</t>
  </si>
  <si>
    <t>Number of cases for summary</t>
  </si>
  <si>
    <t>No data/Not answered</t>
  </si>
  <si>
    <t>Summary data</t>
  </si>
  <si>
    <t>Answer28</t>
  </si>
  <si>
    <t xml:space="preserve">Immediate: </t>
  </si>
  <si>
    <t>Immediate life or limb saving surgery. Resuscitation simultaneous with surgical treatment.</t>
  </si>
  <si>
    <t xml:space="preserve">Urgent: </t>
  </si>
  <si>
    <t>Acute onset or deterioration of conditions that threaten life, limb or organ survival; fixation of fractures; relief of distressing symptoms including acute surgical admission not requiring an operation.</t>
  </si>
  <si>
    <t xml:space="preserve">Expedited: </t>
  </si>
  <si>
    <t>Stable patient requiring early intervention for a condition that is not an immediate threat to life, limb or organ survival.</t>
  </si>
  <si>
    <t xml:space="preserve">Elective: </t>
  </si>
  <si>
    <t>Surgical procedure planned or booked in advance of routine admission to hospital.</t>
  </si>
  <si>
    <t>DEFINITIONS</t>
  </si>
  <si>
    <t>Urgency of surgery:</t>
  </si>
  <si>
    <t>Immediate</t>
  </si>
  <si>
    <t>Urgent</t>
  </si>
  <si>
    <t>Expedited</t>
  </si>
  <si>
    <t>Answer30</t>
  </si>
  <si>
    <t>Answer31</t>
  </si>
  <si>
    <t>Please grade the quality of the documentation of the anaesthetic note:</t>
  </si>
  <si>
    <t>Answer32</t>
  </si>
  <si>
    <t>Stage of AKI</t>
  </si>
  <si>
    <r>
      <t>I</t>
    </r>
    <r>
      <rPr>
        <sz val="11"/>
        <color theme="1"/>
        <rFont val="Calibri"/>
        <family val="2"/>
        <scheme val="minor"/>
      </rPr>
      <t>ncrease in serum creatinine of &gt;=0.3mg/dl (&gt;=26.4μmol/l) or increase to &gt;=150% - 200% (1.5- to 2- fold) from baseline. URINE OUTPUT CRITERIA - less than 0.5ml/kg per hour for more than 6 hours.</t>
    </r>
  </si>
  <si>
    <r>
      <t>I</t>
    </r>
    <r>
      <rPr>
        <sz val="11"/>
        <color theme="1"/>
        <rFont val="Calibri"/>
        <family val="2"/>
        <scheme val="minor"/>
      </rPr>
      <t>ncrease in serum creatinine to more than 200 - 300% 92- to 3- fold) from baseline. URINE OUTPUT CRITERIA - less than 0.5ml/kg per hour for more than 12 hours.</t>
    </r>
  </si>
  <si>
    <t xml:space="preserve">Increase in serum creatinine to &gt;300% (3- fold) from baseline (or serum creatinine of &gt;=4.0mg/dl [&gt;354μmol/l] with an acute increase of at least 0.5mg/dl [44μmol/l]). URINE OUTPUT CRITERIA - less than 0.3ml/kg per hour for 24 hours or anuria for 12 hours.                    </t>
  </si>
  <si>
    <r>
      <t xml:space="preserve">1. </t>
    </r>
    <r>
      <rPr>
        <sz val="11"/>
        <color theme="1"/>
        <rFont val="Calibri"/>
        <family val="2"/>
        <scheme val="minor"/>
      </rPr>
      <t>Serum creatinine criteria</t>
    </r>
  </si>
  <si>
    <r>
      <t xml:space="preserve">2. </t>
    </r>
    <r>
      <rPr>
        <sz val="11"/>
        <color theme="1"/>
        <rFont val="Calibri"/>
        <family val="2"/>
        <scheme val="minor"/>
      </rPr>
      <t>Serum creatinine criteria</t>
    </r>
  </si>
  <si>
    <r>
      <t xml:space="preserve">3. </t>
    </r>
    <r>
      <rPr>
        <sz val="11"/>
        <color theme="1"/>
        <rFont val="Calibri"/>
        <family val="2"/>
        <scheme val="minor"/>
      </rPr>
      <t>Serum creatinine criteria</t>
    </r>
  </si>
  <si>
    <t>What stage* of AKI was the patient in when it was first recognised? (Please see definitions)</t>
  </si>
  <si>
    <t>Please classify the procedure:*(Please see definitions)</t>
  </si>
  <si>
    <t>Answer33</t>
  </si>
  <si>
    <t>This toolkit can be used in conjunction with the Self Assessment Checklist. This can be found by clicking on the report image or at:</t>
  </si>
  <si>
    <t>http://www.ncepod.org.uk/2010eese.htm</t>
  </si>
  <si>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</si>
  <si>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</si>
  <si>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</si>
  <si>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</si>
  <si>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</si>
  <si>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r>
      <t xml:space="preserve">This data collection tool is made up of questions which can be used to assess how well your Trust is meeting recommendations made in </t>
    </r>
    <r>
      <rPr>
        <i/>
        <sz val="11"/>
        <color theme="1"/>
        <rFont val="Calibri"/>
        <family val="2"/>
        <scheme val="minor"/>
      </rPr>
      <t>"On the Right Trach"</t>
    </r>
  </si>
  <si>
    <t>Patient 10                Add new patient (before this column)</t>
  </si>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</sst>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2">
    <font>
      <sz val="11"/>
      <color theme="1"/>
      <name val="Calibri"/>
      <family val="2"/>
      <scheme val="minor"/>
    </font>
    <font>
      <b/>
      <sz val="11"/>
      <color theme="1"/>
      <name val="Calibri"/>
      <family val="2"/>
      <scheme val="minor"/>
    </font>
    <font>
      <sz val="11"/>
      <color rgb="FFFF0000"/>
      <name val="Calibri"/>
      <family val="2"/>
      <scheme val="minor"/>
    </font>
    <font>
      <b/>
      <sz val="11"/>
      <name val="Calibri"/>
      <family val="2"/>
      <scheme val="minor"/>
    </font>
    <font>
      <sz val="10"/>
      <name val="Arial"/>
      <family val="2"/>
    </font>
    <font>
      <sz val="11"/>
      <name val="Calibri"/>
      <family val="2"/>
      <scheme val="minor"/>
    </font>
    <font>
      <b/>
      <sz val="14"/>
      <name val="Calibri"/>
      <family val="2"/>
      <scheme val="minor"/>
    </font>
    <font>
      <u/>
      <sz val="11"/>
      <color theme="10"/>
      <name val="Calibri"/>
      <family val="2"/>
    </font>
    <font>
      <b/>
      <sz val="14"/>
      <color theme="1"/>
      <name val="Calibri"/>
      <family val="2"/>
      <scheme val="minor"/>
    </font>
    <font>
      <sz val="14"/>
      <color theme="1"/>
      <name val="Calibri"/>
      <family val="2"/>
      <scheme val="minor"/>
    </font>
    <font>
      <i/>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lightGray">
        <bgColor theme="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183">
    <xf numFmtId="0" fontId="0" fillId="0" borderId="0" xfId="0"/>
    <xf numFmtId="0" fontId="2" fillId="0" borderId="0" xfId="0" applyFont="1"/>
    <xf numFmtId="49" fontId="0" fillId="0" borderId="0" xfId="0" applyNumberFormat="1"/>
    <xf numFmtId="0" fontId="5" fillId="3" borderId="0" xfId="0" applyFont="1" applyFill="1" applyAlignment="1">
      <alignment horizontal="left" vertical="center" wrapText="1"/>
    </xf>
    <xf numFmtId="0" fontId="0" fillId="3" borderId="2" xfId="0" applyFill="1" applyBorder="1" applyProtection="1">
      <protection locked="0"/>
    </xf>
    <xf numFmtId="0" fontId="0" fillId="3" borderId="3" xfId="0" applyFill="1" applyBorder="1" applyAlignment="1" applyProtection="1">
      <alignment horizontal="center"/>
      <protection locked="0"/>
    </xf>
    <xf numFmtId="0" fontId="0" fillId="3" borderId="0" xfId="0" applyFill="1" applyProtection="1"/>
    <xf numFmtId="0" fontId="0" fillId="3" borderId="2" xfId="0" applyFill="1" applyBorder="1" applyAlignment="1" applyProtection="1">
      <alignment wrapText="1"/>
      <protection locked="0"/>
    </xf>
    <xf numFmtId="0" fontId="0" fillId="3" borderId="0" xfId="0" applyFill="1" applyAlignment="1" applyProtection="1">
      <alignment wrapText="1"/>
    </xf>
    <xf numFmtId="0" fontId="1" fillId="3" borderId="0" xfId="0" applyFont="1" applyFill="1" applyAlignment="1" applyProtection="1">
      <alignment horizontal="right" vertical="top" wrapText="1"/>
    </xf>
    <xf numFmtId="0" fontId="0" fillId="3" borderId="0" xfId="0" applyFill="1" applyAlignment="1" applyProtection="1">
      <alignment horizontal="left" vertical="top" wrapText="1"/>
    </xf>
    <xf numFmtId="0" fontId="0" fillId="3" borderId="0" xfId="0" applyFill="1" applyAlignment="1" applyProtection="1">
      <alignment horizontal="center" wrapText="1"/>
    </xf>
    <xf numFmtId="0" fontId="1" fillId="3" borderId="0" xfId="0" applyFont="1" applyFill="1" applyAlignment="1" applyProtection="1">
      <alignment horizontal="right" vertical="top"/>
    </xf>
    <xf numFmtId="0" fontId="1" fillId="3" borderId="0" xfId="0" applyFont="1" applyFill="1" applyAlignment="1" applyProtection="1">
      <alignment horizontal="right"/>
    </xf>
    <xf numFmtId="0" fontId="0" fillId="3" borderId="0" xfId="0" applyFill="1" applyAlignment="1" applyProtection="1">
      <alignment wrapText="1"/>
      <protection locked="0"/>
    </xf>
    <xf numFmtId="0" fontId="0" fillId="3" borderId="0" xfId="0" applyFill="1" applyAlignment="1" applyProtection="1">
      <alignment horizontal="right" vertical="top" wrapText="1"/>
    </xf>
    <xf numFmtId="0" fontId="0" fillId="3" borderId="0" xfId="0" applyFill="1" applyAlignment="1" applyProtection="1">
      <alignment horizontal="left" wrapText="1"/>
    </xf>
    <xf numFmtId="0" fontId="7" fillId="3" borderId="0" xfId="1" applyFill="1" applyAlignment="1" applyProtection="1">
      <protection locked="0"/>
    </xf>
    <xf numFmtId="0" fontId="0" fillId="3" borderId="0" xfId="0" applyFill="1" applyProtection="1">
      <protection locked="0"/>
    </xf>
    <xf numFmtId="0" fontId="0" fillId="3" borderId="0" xfId="0" applyFill="1" applyAlignment="1" applyProtection="1">
      <protection locked="0"/>
    </xf>
    <xf numFmtId="0" fontId="8" fillId="3" borderId="0" xfId="0" applyFont="1" applyFill="1" applyAlignment="1" applyProtection="1">
      <alignment horizontal="center"/>
      <protection locked="0"/>
    </xf>
    <xf numFmtId="0" fontId="9" fillId="3" borderId="0" xfId="0" applyFont="1" applyFill="1" applyAlignment="1" applyProtection="1">
      <alignment horizontal="center"/>
      <protection locked="0"/>
    </xf>
    <xf numFmtId="0" fontId="0" fillId="3" borderId="0" xfId="0" applyFill="1" applyAlignment="1" applyProtection="1">
      <alignment vertical="top" wrapText="1"/>
      <protection locked="0"/>
    </xf>
    <xf numFmtId="20" fontId="0" fillId="3" borderId="2" xfId="0" applyNumberFormat="1" applyFill="1" applyBorder="1" applyAlignment="1" applyProtection="1">
      <alignment horizontal="center"/>
      <protection locked="0"/>
    </xf>
    <xf numFmtId="0" fontId="0" fillId="3" borderId="2" xfId="0" applyFill="1" applyBorder="1" applyAlignment="1" applyProtection="1">
      <alignment horizontal="center"/>
      <protection locked="0"/>
    </xf>
    <xf numFmtId="14" fontId="5" fillId="3" borderId="2" xfId="0" applyNumberFormat="1" applyFont="1" applyFill="1" applyBorder="1" applyAlignment="1" applyProtection="1">
      <alignment horizontal="center" wrapText="1"/>
      <protection locked="0"/>
    </xf>
    <xf numFmtId="0" fontId="0" fillId="3" borderId="2" xfId="0" applyFill="1" applyBorder="1" applyAlignment="1" applyProtection="1">
      <alignment horizontal="center" wrapText="1"/>
      <protection locked="0"/>
    </xf>
    <xf numFmtId="0" fontId="0" fillId="3" borderId="1" xfId="0" applyFill="1" applyBorder="1" applyAlignment="1" applyProtection="1">
      <alignment vertical="top"/>
    </xf>
    <xf numFmtId="0" fontId="1" fillId="3" borderId="1" xfId="0" applyFont="1" applyFill="1" applyBorder="1" applyProtection="1"/>
    <xf numFmtId="0" fontId="1" fillId="3" borderId="1" xfId="0" applyFont="1" applyFill="1" applyBorder="1" applyAlignment="1" applyProtection="1">
      <alignment horizontal="center" wrapText="1"/>
    </xf>
    <xf numFmtId="0" fontId="0" fillId="4" borderId="2" xfId="0" applyFill="1" applyBorder="1" applyAlignment="1" applyProtection="1">
      <alignment vertical="top"/>
    </xf>
    <xf numFmtId="0" fontId="1" fillId="3" borderId="1" xfId="0" applyFont="1" applyFill="1" applyBorder="1" applyAlignment="1" applyProtection="1">
      <alignment horizontal="right" vertical="top"/>
    </xf>
    <xf numFmtId="0" fontId="0" fillId="3" borderId="1" xfId="0" applyFill="1" applyBorder="1" applyAlignment="1" applyProtection="1">
      <alignment horizontal="left" vertical="top" wrapText="1"/>
    </xf>
    <xf numFmtId="1" fontId="0" fillId="4" borderId="1" xfId="0" applyNumberFormat="1" applyFill="1" applyBorder="1" applyProtection="1"/>
    <xf numFmtId="0" fontId="0" fillId="3" borderId="1" xfId="0" applyFill="1" applyBorder="1" applyAlignment="1" applyProtection="1">
      <alignment horizontal="center" wrapText="1"/>
      <protection locked="0"/>
    </xf>
    <xf numFmtId="0" fontId="0" fillId="4" borderId="1" xfId="0" applyFill="1" applyBorder="1" applyAlignment="1" applyProtection="1">
      <alignment vertical="top"/>
    </xf>
    <xf numFmtId="0" fontId="1" fillId="3" borderId="2" xfId="0" applyFont="1" applyFill="1" applyBorder="1" applyAlignment="1" applyProtection="1">
      <alignment horizontal="right" vertical="top"/>
    </xf>
    <xf numFmtId="0" fontId="0" fillId="3" borderId="2" xfId="0" applyFill="1" applyBorder="1" applyAlignment="1" applyProtection="1">
      <alignment horizontal="left" vertical="top" wrapText="1"/>
    </xf>
    <xf numFmtId="1" fontId="0" fillId="4" borderId="2" xfId="0" applyNumberFormat="1" applyFill="1" applyBorder="1" applyProtection="1"/>
    <xf numFmtId="1" fontId="1" fillId="3" borderId="5" xfId="0" applyNumberFormat="1" applyFont="1" applyFill="1" applyBorder="1" applyProtection="1"/>
    <xf numFmtId="0" fontId="0" fillId="3" borderId="6" xfId="0" applyFill="1" applyBorder="1" applyProtection="1"/>
    <xf numFmtId="1" fontId="1" fillId="3" borderId="2" xfId="0" applyNumberFormat="1" applyFont="1" applyFill="1" applyBorder="1" applyProtection="1"/>
    <xf numFmtId="0" fontId="0" fillId="3" borderId="3" xfId="0" applyFill="1" applyBorder="1" applyProtection="1"/>
    <xf numFmtId="1" fontId="0" fillId="4" borderId="5" xfId="0" applyNumberFormat="1" applyFill="1" applyBorder="1" applyProtection="1"/>
    <xf numFmtId="0" fontId="1" fillId="3" borderId="2" xfId="0" applyFont="1" applyFill="1" applyBorder="1" applyAlignment="1" applyProtection="1">
      <alignment horizontal="right"/>
    </xf>
    <xf numFmtId="0" fontId="0" fillId="3" borderId="2" xfId="0" applyFill="1" applyBorder="1" applyProtection="1"/>
    <xf numFmtId="0" fontId="0" fillId="3" borderId="1" xfId="0" applyFill="1" applyBorder="1" applyAlignment="1" applyProtection="1">
      <alignment wrapText="1"/>
      <protection locked="0"/>
    </xf>
    <xf numFmtId="0" fontId="0" fillId="4" borderId="1" xfId="0" applyFill="1" applyBorder="1" applyProtection="1"/>
    <xf numFmtId="0" fontId="0" fillId="3" borderId="1" xfId="0" applyFill="1" applyBorder="1" applyAlignment="1" applyProtection="1">
      <alignment wrapText="1"/>
    </xf>
    <xf numFmtId="0" fontId="0" fillId="3" borderId="1" xfId="0" applyFill="1" applyBorder="1" applyAlignment="1" applyProtection="1">
      <alignment vertical="top" wrapText="1"/>
    </xf>
    <xf numFmtId="0" fontId="0" fillId="2" borderId="1" xfId="0" applyFill="1" applyBorder="1" applyAlignment="1" applyProtection="1">
      <alignment vertical="top"/>
    </xf>
    <xf numFmtId="0" fontId="1" fillId="2" borderId="1" xfId="0" applyFont="1" applyFill="1" applyBorder="1" applyAlignment="1" applyProtection="1">
      <alignment horizontal="left" vertical="top" wrapText="1"/>
    </xf>
    <xf numFmtId="0" fontId="1" fillId="2" borderId="1" xfId="0" applyFont="1" applyFill="1" applyBorder="1" applyProtection="1"/>
    <xf numFmtId="0" fontId="1" fillId="2" borderId="1" xfId="0" applyFont="1" applyFill="1" applyBorder="1" applyAlignment="1" applyProtection="1">
      <alignment horizontal="center" wrapText="1"/>
    </xf>
    <xf numFmtId="0" fontId="1" fillId="3" borderId="1" xfId="0" applyFont="1" applyFill="1" applyBorder="1" applyAlignment="1" applyProtection="1">
      <alignment horizontal="left" wrapText="1"/>
    </xf>
    <xf numFmtId="0" fontId="1" fillId="3" borderId="1" xfId="0" applyFont="1" applyFill="1" applyBorder="1" applyAlignment="1" applyProtection="1">
      <alignment wrapText="1"/>
    </xf>
    <xf numFmtId="0" fontId="0" fillId="4" borderId="1" xfId="0" applyFill="1" applyBorder="1" applyAlignment="1" applyProtection="1">
      <alignment wrapText="1"/>
    </xf>
    <xf numFmtId="0" fontId="0" fillId="3" borderId="1" xfId="0" applyFill="1" applyBorder="1" applyProtection="1"/>
    <xf numFmtId="0" fontId="0" fillId="3" borderId="1" xfId="0" applyFill="1" applyBorder="1" applyAlignment="1" applyProtection="1">
      <alignment horizontal="center"/>
      <protection locked="0"/>
    </xf>
    <xf numFmtId="0" fontId="0" fillId="3" borderId="1" xfId="0" applyFill="1" applyBorder="1" applyAlignment="1" applyProtection="1">
      <alignment horizontal="right"/>
    </xf>
    <xf numFmtId="0" fontId="0" fillId="4" borderId="2" xfId="0" applyFill="1" applyBorder="1" applyProtection="1"/>
    <xf numFmtId="1" fontId="0" fillId="3" borderId="1" xfId="0" applyNumberFormat="1" applyFill="1" applyBorder="1" applyProtection="1"/>
    <xf numFmtId="1" fontId="1" fillId="3" borderId="1" xfId="0" applyNumberFormat="1" applyFont="1" applyFill="1" applyBorder="1" applyProtection="1"/>
    <xf numFmtId="0" fontId="0" fillId="3" borderId="1" xfId="0" applyFill="1" applyBorder="1" applyProtection="1">
      <protection locked="0"/>
    </xf>
    <xf numFmtId="0" fontId="1" fillId="3" borderId="10" xfId="0" applyFont="1" applyFill="1" applyBorder="1" applyAlignment="1" applyProtection="1">
      <alignment horizontal="right" vertical="top"/>
    </xf>
    <xf numFmtId="0" fontId="0" fillId="3" borderId="8" xfId="0" applyFill="1" applyBorder="1" applyAlignment="1" applyProtection="1">
      <alignment horizontal="center" wrapText="1"/>
      <protection locked="0"/>
    </xf>
    <xf numFmtId="1" fontId="0" fillId="4" borderId="10" xfId="0" applyNumberFormat="1" applyFill="1" applyBorder="1" applyProtection="1"/>
    <xf numFmtId="0" fontId="0" fillId="4" borderId="7" xfId="0" applyFill="1" applyBorder="1" applyProtection="1"/>
    <xf numFmtId="0" fontId="0" fillId="3" borderId="1" xfId="0" applyFill="1" applyBorder="1" applyAlignment="1" applyProtection="1">
      <alignment horizontal="left" vertical="center"/>
    </xf>
    <xf numFmtId="0" fontId="0" fillId="3" borderId="0" xfId="0" applyFill="1" applyAlignment="1" applyProtection="1">
      <alignment vertical="top" wrapText="1"/>
    </xf>
    <xf numFmtId="0" fontId="0" fillId="3" borderId="11" xfId="0" applyFill="1" applyBorder="1" applyAlignment="1" applyProtection="1">
      <alignment horizontal="center" wrapText="1"/>
      <protection locked="0"/>
    </xf>
    <xf numFmtId="0" fontId="0" fillId="3" borderId="9" xfId="0" applyFill="1" applyBorder="1" applyAlignment="1" applyProtection="1">
      <alignment wrapText="1"/>
    </xf>
    <xf numFmtId="0" fontId="0" fillId="3" borderId="3" xfId="0" applyFill="1" applyBorder="1" applyAlignment="1" applyProtection="1">
      <alignment horizontal="center" wrapText="1"/>
      <protection locked="0"/>
    </xf>
    <xf numFmtId="0" fontId="4" fillId="3" borderId="1" xfId="0" applyFont="1" applyFill="1" applyBorder="1" applyAlignment="1">
      <alignment horizontal="left" vertical="center" wrapText="1"/>
    </xf>
    <xf numFmtId="0" fontId="0" fillId="3" borderId="0" xfId="0" applyFill="1"/>
    <xf numFmtId="0" fontId="8" fillId="3" borderId="0" xfId="0" applyFont="1" applyFill="1" applyProtection="1"/>
    <xf numFmtId="0" fontId="0" fillId="3" borderId="0" xfId="0" applyFont="1" applyFill="1" applyProtection="1"/>
    <xf numFmtId="0" fontId="1" fillId="3" borderId="0" xfId="0" applyFont="1" applyFill="1" applyProtection="1"/>
    <xf numFmtId="0" fontId="5" fillId="3" borderId="1" xfId="0" applyFont="1" applyFill="1" applyBorder="1" applyAlignment="1">
      <alignment horizontal="left" vertical="center" wrapText="1"/>
    </xf>
    <xf numFmtId="1" fontId="0" fillId="3" borderId="0" xfId="0" applyNumberFormat="1" applyFill="1" applyAlignment="1" applyProtection="1">
      <alignment wrapText="1"/>
    </xf>
    <xf numFmtId="0" fontId="0" fillId="3" borderId="0" xfId="0" applyFill="1" applyBorder="1" applyAlignment="1">
      <alignment horizontal="center"/>
    </xf>
    <xf numFmtId="0" fontId="0" fillId="3" borderId="0" xfId="0" applyFill="1" applyAlignment="1">
      <alignment horizontal="center"/>
    </xf>
    <xf numFmtId="1" fontId="11" fillId="3" borderId="0" xfId="0" applyNumberFormat="1" applyFont="1" applyFill="1" applyAlignment="1" applyProtection="1">
      <alignment wrapText="1"/>
    </xf>
    <xf numFmtId="0" fontId="11" fillId="3" borderId="0" xfId="0" applyFont="1" applyFill="1" applyAlignment="1" applyProtection="1">
      <alignment wrapText="1"/>
    </xf>
    <xf numFmtId="1" fontId="11" fillId="3" borderId="12" xfId="0" applyNumberFormat="1" applyFont="1" applyFill="1" applyBorder="1" applyAlignment="1">
      <alignment horizontal="left"/>
    </xf>
    <xf numFmtId="0" fontId="1" fillId="4" borderId="1" xfId="0" applyFont="1" applyFill="1" applyBorder="1" applyAlignment="1" applyProtection="1">
      <alignment horizontal="left" wrapText="1"/>
    </xf>
    <xf numFmtId="0" fontId="0" fillId="3" borderId="1" xfId="0" applyFont="1" applyFill="1" applyBorder="1" applyAlignment="1" applyProtection="1">
      <alignment horizontal="left" wrapText="1"/>
    </xf>
    <xf numFmtId="0" fontId="0" fillId="3" borderId="1" xfId="0" applyFont="1" applyFill="1" applyBorder="1" applyAlignment="1" applyProtection="1">
      <alignment horizontal="center" wrapText="1"/>
    </xf>
    <xf numFmtId="0" fontId="11" fillId="3" borderId="0" xfId="0" applyFont="1" applyFill="1" applyProtection="1"/>
    <xf numFmtId="1" fontId="5" fillId="3" borderId="0" xfId="0" applyNumberFormat="1" applyFont="1" applyFill="1" applyAlignment="1">
      <alignment horizontal="left" wrapText="1"/>
    </xf>
    <xf numFmtId="1" fontId="3" fillId="3" borderId="0" xfId="0" applyNumberFormat="1" applyFont="1" applyFill="1" applyAlignment="1">
      <alignment horizontal="left" wrapText="1"/>
    </xf>
    <xf numFmtId="1" fontId="11" fillId="3" borderId="0" xfId="0" applyNumberFormat="1" applyFont="1" applyFill="1" applyAlignment="1">
      <alignment horizontal="left" wrapText="1"/>
    </xf>
    <xf numFmtId="0" fontId="1" fillId="3" borderId="2" xfId="0" applyFont="1" applyFill="1" applyBorder="1" applyAlignment="1" applyProtection="1">
      <alignment horizontal="right" vertical="top"/>
    </xf>
    <xf numFmtId="0" fontId="1" fillId="3" borderId="1" xfId="0" applyFont="1" applyFill="1" applyBorder="1" applyAlignment="1" applyProtection="1">
      <alignment horizontal="right" vertical="top" wrapText="1"/>
    </xf>
    <xf numFmtId="0" fontId="0" fillId="3" borderId="1" xfId="0" applyFill="1" applyBorder="1" applyAlignment="1" applyProtection="1">
      <alignment horizontal="left" vertical="top" wrapText="1"/>
    </xf>
    <xf numFmtId="0" fontId="0" fillId="3" borderId="1" xfId="0" applyFill="1" applyBorder="1" applyAlignment="1" applyProtection="1">
      <alignment horizontal="center" wrapText="1"/>
    </xf>
    <xf numFmtId="0" fontId="1" fillId="3" borderId="1" xfId="0" applyFont="1" applyFill="1" applyBorder="1" applyAlignment="1" applyProtection="1">
      <alignment horizontal="right" vertical="top"/>
    </xf>
    <xf numFmtId="0" fontId="1" fillId="3" borderId="1" xfId="0" applyFont="1" applyFill="1" applyBorder="1" applyAlignment="1" applyProtection="1">
      <alignment horizontal="left" vertical="top" wrapText="1"/>
    </xf>
    <xf numFmtId="0" fontId="0" fillId="3" borderId="8" xfId="0" applyFill="1" applyBorder="1" applyAlignment="1" applyProtection="1">
      <alignment horizontal="left" vertical="top" wrapText="1"/>
    </xf>
    <xf numFmtId="0" fontId="1" fillId="3" borderId="2" xfId="0" applyFont="1" applyFill="1" applyBorder="1" applyAlignment="1" applyProtection="1">
      <alignment horizontal="right" vertical="top"/>
    </xf>
    <xf numFmtId="0" fontId="0" fillId="3" borderId="1" xfId="0" applyFill="1" applyBorder="1" applyAlignment="1" applyProtection="1">
      <alignment horizontal="left" vertical="top" wrapText="1"/>
    </xf>
    <xf numFmtId="0" fontId="0" fillId="4" borderId="2" xfId="0" applyFill="1" applyBorder="1" applyAlignment="1" applyProtection="1">
      <alignment horizontal="center"/>
    </xf>
    <xf numFmtId="0" fontId="0" fillId="3" borderId="1" xfId="0" applyFill="1" applyBorder="1" applyAlignment="1" applyProtection="1">
      <alignment horizontal="center" wrapText="1"/>
    </xf>
    <xf numFmtId="0" fontId="1" fillId="3" borderId="1" xfId="0" applyFont="1" applyFill="1" applyBorder="1" applyAlignment="1" applyProtection="1">
      <alignment horizontal="right" vertical="top"/>
    </xf>
    <xf numFmtId="1" fontId="0" fillId="4" borderId="1" xfId="0" applyNumberFormat="1" applyFill="1" applyBorder="1" applyAlignment="1" applyProtection="1">
      <alignment horizontal="center"/>
    </xf>
    <xf numFmtId="1" fontId="0" fillId="4" borderId="2" xfId="0" applyNumberFormat="1" applyFill="1" applyBorder="1" applyAlignment="1" applyProtection="1">
      <alignment horizontal="center"/>
    </xf>
    <xf numFmtId="0" fontId="2" fillId="3" borderId="0" xfId="0" applyFont="1" applyFill="1" applyAlignment="1" applyProtection="1">
      <alignment wrapText="1"/>
    </xf>
    <xf numFmtId="0" fontId="5" fillId="3" borderId="0" xfId="0" applyFont="1" applyFill="1" applyAlignment="1" applyProtection="1">
      <alignment wrapText="1"/>
    </xf>
    <xf numFmtId="0" fontId="0" fillId="3" borderId="13" xfId="0" applyFill="1" applyBorder="1" applyAlignment="1" applyProtection="1">
      <alignment wrapText="1"/>
    </xf>
    <xf numFmtId="1" fontId="3" fillId="3" borderId="13" xfId="0" applyNumberFormat="1" applyFont="1" applyFill="1" applyBorder="1" applyAlignment="1">
      <alignment horizontal="left" wrapText="1"/>
    </xf>
    <xf numFmtId="0" fontId="0" fillId="3" borderId="13" xfId="0" applyFill="1" applyBorder="1" applyAlignment="1">
      <alignment horizontal="center"/>
    </xf>
    <xf numFmtId="0" fontId="5" fillId="3" borderId="14" xfId="0" applyFont="1" applyFill="1" applyBorder="1" applyAlignment="1" applyProtection="1">
      <alignment wrapText="1"/>
    </xf>
    <xf numFmtId="1" fontId="3" fillId="3" borderId="14" xfId="0" applyNumberFormat="1" applyFont="1" applyFill="1" applyBorder="1" applyAlignment="1">
      <alignment horizontal="left" wrapText="1"/>
    </xf>
    <xf numFmtId="0" fontId="0" fillId="3" borderId="14" xfId="0" applyFill="1" applyBorder="1" applyAlignment="1">
      <alignment horizontal="center"/>
    </xf>
    <xf numFmtId="0" fontId="2" fillId="3" borderId="0" xfId="0" applyFont="1" applyFill="1" applyProtection="1"/>
    <xf numFmtId="0" fontId="5" fillId="3" borderId="0" xfId="0" applyFont="1" applyFill="1" applyProtection="1"/>
    <xf numFmtId="0" fontId="5" fillId="3" borderId="14" xfId="0" applyFont="1" applyFill="1" applyBorder="1" applyProtection="1"/>
    <xf numFmtId="0" fontId="0" fillId="3" borderId="13" xfId="0" applyFill="1" applyBorder="1" applyProtection="1"/>
    <xf numFmtId="0" fontId="5" fillId="3" borderId="0" xfId="0" applyFont="1" applyFill="1" applyAlignment="1">
      <alignment horizontal="center"/>
    </xf>
    <xf numFmtId="0" fontId="5" fillId="3" borderId="14" xfId="0" applyFont="1" applyFill="1" applyBorder="1" applyAlignment="1">
      <alignment horizontal="center"/>
    </xf>
    <xf numFmtId="0" fontId="11" fillId="3" borderId="0" xfId="0" applyFont="1" applyFill="1" applyAlignment="1">
      <alignment horizontal="center"/>
    </xf>
    <xf numFmtId="0" fontId="11" fillId="3" borderId="0" xfId="0" applyFont="1" applyFill="1"/>
    <xf numFmtId="0" fontId="0" fillId="3" borderId="0" xfId="0" applyFill="1" applyBorder="1" applyAlignment="1" applyProtection="1"/>
    <xf numFmtId="0" fontId="1" fillId="3" borderId="1" xfId="0" applyFont="1" applyFill="1" applyBorder="1" applyAlignment="1" applyProtection="1">
      <alignment vertical="top" wrapText="1"/>
    </xf>
    <xf numFmtId="0" fontId="0" fillId="3" borderId="1" xfId="0" applyFont="1" applyFill="1" applyBorder="1" applyAlignment="1" applyProtection="1">
      <alignment vertical="top" wrapText="1"/>
    </xf>
    <xf numFmtId="0" fontId="1" fillId="3" borderId="3" xfId="0" applyFont="1" applyFill="1" applyBorder="1" applyAlignment="1" applyProtection="1">
      <alignment vertical="top" wrapText="1"/>
    </xf>
    <xf numFmtId="0" fontId="0" fillId="3" borderId="3" xfId="0" applyFont="1" applyFill="1" applyBorder="1" applyAlignment="1" applyProtection="1">
      <alignment vertical="top" wrapText="1"/>
    </xf>
    <xf numFmtId="0" fontId="0" fillId="0" borderId="0" xfId="0" applyFont="1" applyFill="1" applyBorder="1" applyAlignment="1" applyProtection="1">
      <alignment vertical="top" wrapText="1"/>
    </xf>
    <xf numFmtId="0" fontId="0" fillId="3" borderId="10" xfId="0" applyFill="1" applyBorder="1" applyAlignment="1" applyProtection="1">
      <alignment vertical="top" wrapText="1"/>
    </xf>
    <xf numFmtId="0" fontId="0" fillId="0" borderId="0" xfId="0" applyFill="1" applyBorder="1" applyAlignment="1" applyProtection="1">
      <alignment vertical="top" wrapText="1"/>
    </xf>
    <xf numFmtId="0" fontId="0" fillId="0" borderId="0" xfId="0" applyFill="1" applyBorder="1" applyAlignment="1" applyProtection="1">
      <alignment wrapText="1"/>
    </xf>
    <xf numFmtId="0" fontId="0" fillId="0" borderId="0" xfId="0" applyFill="1" applyBorder="1" applyAlignment="1" applyProtection="1"/>
    <xf numFmtId="0" fontId="0" fillId="0" borderId="0" xfId="0" applyAlignment="1">
      <alignment horizontal="left"/>
    </xf>
    <xf numFmtId="0" fontId="7" fillId="3" borderId="0" xfId="1" applyFill="1" applyAlignment="1" applyProtection="1"/>
    <xf numFmtId="0" fontId="8" fillId="3" borderId="0" xfId="0" applyFont="1" applyFill="1"/>
    <xf numFmtId="0" fontId="0" fillId="3" borderId="0" xfId="0" applyFill="1" applyAlignment="1">
      <alignment wrapText="1"/>
    </xf>
    <xf numFmtId="0" fontId="1" fillId="3" borderId="0" xfId="0" applyFont="1" applyFill="1"/>
    <xf numFmtId="0" fontId="0" fillId="4" borderId="2" xfId="0" applyFill="1" applyBorder="1" applyAlignment="1" applyProtection="1">
      <alignment horizontal="center" vertical="top"/>
    </xf>
    <xf numFmtId="0" fontId="0" fillId="4" borderId="3" xfId="0" applyFill="1" applyBorder="1" applyAlignment="1" applyProtection="1">
      <alignment horizontal="center" vertical="top"/>
    </xf>
    <xf numFmtId="0" fontId="1" fillId="3" borderId="2" xfId="0" applyFont="1" applyFill="1" applyBorder="1" applyAlignment="1" applyProtection="1">
      <alignment horizontal="right" vertical="top"/>
    </xf>
    <xf numFmtId="0" fontId="1" fillId="3" borderId="3" xfId="0" applyFont="1" applyFill="1" applyBorder="1" applyAlignment="1" applyProtection="1">
      <alignment horizontal="right" vertical="top"/>
    </xf>
    <xf numFmtId="0" fontId="0" fillId="3" borderId="2" xfId="0" applyFill="1" applyBorder="1" applyAlignment="1" applyProtection="1">
      <alignment horizontal="left" vertical="top"/>
    </xf>
    <xf numFmtId="0" fontId="0" fillId="3" borderId="3" xfId="0" applyFill="1" applyBorder="1" applyAlignment="1" applyProtection="1">
      <alignment horizontal="left" vertical="top"/>
    </xf>
    <xf numFmtId="0" fontId="1" fillId="3" borderId="1"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0" xfId="0" applyFont="1" applyFill="1" applyBorder="1" applyAlignment="1" applyProtection="1">
      <alignment horizontal="left"/>
    </xf>
    <xf numFmtId="0" fontId="1" fillId="2" borderId="7" xfId="0" applyFont="1" applyFill="1" applyBorder="1" applyAlignment="1" applyProtection="1">
      <alignment horizontal="left"/>
    </xf>
    <xf numFmtId="0" fontId="1" fillId="2" borderId="8" xfId="0" applyFont="1" applyFill="1" applyBorder="1" applyAlignment="1" applyProtection="1">
      <alignment horizontal="left"/>
    </xf>
    <xf numFmtId="0" fontId="0" fillId="4" borderId="9" xfId="0" applyFill="1" applyBorder="1" applyAlignment="1" applyProtection="1">
      <alignment horizontal="center" vertical="top"/>
    </xf>
    <xf numFmtId="0" fontId="1" fillId="3" borderId="9" xfId="0" applyFont="1" applyFill="1" applyBorder="1" applyAlignment="1" applyProtection="1">
      <alignment horizontal="right" vertical="top"/>
    </xf>
    <xf numFmtId="0" fontId="0" fillId="3" borderId="1" xfId="0" applyFill="1" applyBorder="1" applyAlignment="1" applyProtection="1">
      <alignment horizontal="left" vertical="top" wrapText="1"/>
    </xf>
    <xf numFmtId="0" fontId="1" fillId="3" borderId="1" xfId="0" applyFont="1" applyFill="1" applyBorder="1" applyAlignment="1" applyProtection="1">
      <alignment horizontal="right" vertical="top" wrapText="1"/>
    </xf>
    <xf numFmtId="0" fontId="0" fillId="4" borderId="1" xfId="0" applyFill="1" applyBorder="1" applyAlignment="1" applyProtection="1">
      <alignment horizontal="center"/>
    </xf>
    <xf numFmtId="0" fontId="1" fillId="2" borderId="1" xfId="0" applyFont="1" applyFill="1" applyBorder="1" applyAlignment="1" applyProtection="1">
      <alignment horizontal="left" wrapText="1"/>
    </xf>
    <xf numFmtId="0" fontId="0" fillId="3" borderId="1" xfId="0" applyFill="1" applyBorder="1" applyAlignment="1" applyProtection="1">
      <alignment horizontal="center"/>
    </xf>
    <xf numFmtId="0" fontId="0" fillId="4" borderId="2" xfId="0" applyFill="1" applyBorder="1" applyAlignment="1" applyProtection="1">
      <alignment horizontal="center"/>
    </xf>
    <xf numFmtId="0" fontId="0" fillId="4" borderId="3" xfId="0" applyFill="1" applyBorder="1" applyAlignment="1" applyProtection="1">
      <alignment horizontal="center"/>
    </xf>
    <xf numFmtId="0" fontId="1" fillId="2" borderId="10" xfId="0" applyFont="1" applyFill="1" applyBorder="1" applyAlignment="1" applyProtection="1">
      <alignment horizontal="left" wrapText="1"/>
    </xf>
    <xf numFmtId="0" fontId="1" fillId="2" borderId="7" xfId="0" applyFont="1" applyFill="1" applyBorder="1" applyAlignment="1" applyProtection="1">
      <alignment horizontal="left" wrapText="1"/>
    </xf>
    <xf numFmtId="0" fontId="1" fillId="2" borderId="8" xfId="0" applyFont="1" applyFill="1" applyBorder="1" applyAlignment="1" applyProtection="1">
      <alignment horizontal="left" wrapText="1"/>
    </xf>
    <xf numFmtId="0" fontId="0" fillId="3" borderId="1" xfId="0" applyFill="1" applyBorder="1" applyAlignment="1" applyProtection="1">
      <alignment horizontal="center" wrapText="1"/>
    </xf>
    <xf numFmtId="0" fontId="1" fillId="3" borderId="1" xfId="0" applyFont="1" applyFill="1" applyBorder="1" applyAlignment="1" applyProtection="1">
      <alignment horizontal="right" vertical="top"/>
    </xf>
    <xf numFmtId="0" fontId="0" fillId="3" borderId="1" xfId="0" applyFill="1" applyBorder="1" applyAlignment="1" applyProtection="1">
      <alignment horizontal="left" vertical="top"/>
    </xf>
    <xf numFmtId="1" fontId="0" fillId="4" borderId="2" xfId="0" applyNumberFormat="1" applyFill="1" applyBorder="1" applyAlignment="1" applyProtection="1">
      <alignment horizontal="center"/>
    </xf>
    <xf numFmtId="1" fontId="0" fillId="4" borderId="9" xfId="0" applyNumberFormat="1" applyFill="1" applyBorder="1" applyAlignment="1" applyProtection="1">
      <alignment horizontal="center"/>
    </xf>
    <xf numFmtId="1" fontId="0" fillId="4" borderId="3" xfId="0" applyNumberFormat="1" applyFill="1" applyBorder="1" applyAlignment="1" applyProtection="1">
      <alignment horizontal="center"/>
    </xf>
    <xf numFmtId="1" fontId="0" fillId="4" borderId="1" xfId="0" applyNumberFormat="1" applyFill="1" applyBorder="1" applyAlignment="1" applyProtection="1">
      <alignment horizontal="center"/>
    </xf>
    <xf numFmtId="1" fontId="0" fillId="3" borderId="1" xfId="0" applyNumberFormat="1" applyFill="1" applyBorder="1" applyAlignment="1" applyProtection="1">
      <alignment horizontal="center"/>
    </xf>
    <xf numFmtId="0" fontId="0" fillId="3" borderId="2" xfId="0" applyFill="1" applyBorder="1" applyAlignment="1" applyProtection="1">
      <alignment horizontal="center"/>
    </xf>
    <xf numFmtId="0" fontId="0" fillId="3" borderId="9" xfId="0" applyFill="1" applyBorder="1" applyAlignment="1" applyProtection="1">
      <alignment horizontal="center"/>
    </xf>
    <xf numFmtId="0" fontId="0" fillId="3" borderId="3" xfId="0" applyFill="1" applyBorder="1" applyAlignment="1" applyProtection="1">
      <alignment horizontal="center"/>
    </xf>
    <xf numFmtId="0" fontId="1" fillId="3" borderId="10" xfId="0" applyFont="1" applyFill="1" applyBorder="1" applyAlignment="1" applyProtection="1">
      <alignment horizontal="left"/>
    </xf>
    <xf numFmtId="0" fontId="1" fillId="3" borderId="7" xfId="0" applyFont="1" applyFill="1" applyBorder="1" applyAlignment="1" applyProtection="1">
      <alignment horizontal="left"/>
    </xf>
    <xf numFmtId="0" fontId="1" fillId="3" borderId="8" xfId="0" applyFont="1" applyFill="1" applyBorder="1" applyAlignment="1" applyProtection="1">
      <alignment horizontal="left"/>
    </xf>
    <xf numFmtId="0" fontId="1" fillId="2" borderId="5" xfId="0" applyFont="1" applyFill="1" applyBorder="1" applyAlignment="1" applyProtection="1">
      <alignment horizontal="left"/>
    </xf>
    <xf numFmtId="0" fontId="1" fillId="2" borderId="4" xfId="0" applyFont="1" applyFill="1" applyBorder="1" applyAlignment="1" applyProtection="1">
      <alignment horizontal="left"/>
    </xf>
    <xf numFmtId="0" fontId="0" fillId="4" borderId="9" xfId="0" applyFill="1" applyBorder="1" applyAlignment="1" applyProtection="1">
      <alignment horizontal="center"/>
    </xf>
    <xf numFmtId="0" fontId="6" fillId="3" borderId="1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3" borderId="1" xfId="0" applyFont="1" applyFill="1" applyBorder="1" applyAlignment="1" applyProtection="1">
      <alignment horizontal="left" vertical="top" wrapText="1"/>
    </xf>
    <xf numFmtId="0" fontId="1" fillId="3" borderId="1" xfId="0" applyFont="1" applyFill="1" applyBorder="1" applyAlignment="1">
      <alignment horizontal="left"/>
    </xf>
    <xf numFmtId="0" fontId="1" fillId="2" borderId="1" xfId="0" applyFont="1" applyFill="1" applyBorder="1" applyAlignment="1">
      <alignment horizontal="center"/>
    </xf>
  </cellXfs>
  <cellStyles count="2">
    <cellStyle name="Hyperlink" xfId="1" builtinId="8"/>
    <cellStyle name="Normal" xfId="0" builtinId="0"/>
  </cellStyles>
  <dxfs count="2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tint="4.9989318521683403E-2"/>
      </font>
    </dxf>
    <dxf>
      <font>
        <color rgb="FFFF0000"/>
      </font>
    </dxf>
    <dxf>
      <font>
        <color theme="1" tint="4.9989318521683403E-2"/>
      </font>
    </dxf>
    <dxf>
      <font>
        <color rgb="FFFF0000"/>
      </font>
    </dxf>
    <dxf>
      <font>
        <color rgb="FFFF0000"/>
      </font>
    </dxf>
  </dxfs>
  <tableStyles count="0" defaultTableStyle="TableStyleMedium9" defaultPivotStyle="PivotStyleLight16"/>
  <colors>
    <mruColors>
      <color rgb="FF00FF00"/>
      <color rgb="FFFF9933"/>
      <color rgb="FF990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gif"/><Relationship Id="rId1" Type="http://schemas.openxmlformats.org/officeDocument/2006/relationships/hyperlink" Target="#Recommendations!A1"/><Relationship Id="rId5" Type="http://schemas.openxmlformats.org/officeDocument/2006/relationships/image" Target="../media/image3.emf"/><Relationship Id="rId4" Type="http://schemas.openxmlformats.org/officeDocument/2006/relationships/hyperlink" Target="http://www.ncepod.org.uk/2010eese.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7" Type="http://schemas.openxmlformats.org/officeDocument/2006/relationships/hyperlink" Target="#Recommendations!A1"/><Relationship Id="rId2" Type="http://schemas.openxmlformats.org/officeDocument/2006/relationships/image" Target="../media/image1.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A6"/><Relationship Id="rId13" Type="http://schemas.openxmlformats.org/officeDocument/2006/relationships/hyperlink" Target="#Recommendations!A4"/><Relationship Id="rId18" Type="http://schemas.openxmlformats.org/officeDocument/2006/relationships/hyperlink" Target="#Recommendations!A6"/><Relationship Id="rId3" Type="http://schemas.openxmlformats.org/officeDocument/2006/relationships/hyperlink" Target="#Recommendations!A3"/><Relationship Id="rId21" Type="http://schemas.openxmlformats.org/officeDocument/2006/relationships/hyperlink" Target="#Recommendations!A8"/><Relationship Id="rId7" Type="http://schemas.openxmlformats.org/officeDocument/2006/relationships/hyperlink" Target="#Recommendations!A6"/><Relationship Id="rId12" Type="http://schemas.openxmlformats.org/officeDocument/2006/relationships/hyperlink" Target="#Recommendations!A4"/><Relationship Id="rId17" Type="http://schemas.openxmlformats.org/officeDocument/2006/relationships/hyperlink" Target="#Recommendations!A6"/><Relationship Id="rId2" Type="http://schemas.openxmlformats.org/officeDocument/2006/relationships/image" Target="../media/image1.gif"/><Relationship Id="rId16" Type="http://schemas.openxmlformats.org/officeDocument/2006/relationships/hyperlink" Target="#Recommendations!A6"/><Relationship Id="rId20" Type="http://schemas.openxmlformats.org/officeDocument/2006/relationships/hyperlink" Target="#Recommendations!A6"/><Relationship Id="rId1" Type="http://schemas.openxmlformats.org/officeDocument/2006/relationships/hyperlink" Target="#Recommendations!A3"/><Relationship Id="rId6" Type="http://schemas.openxmlformats.org/officeDocument/2006/relationships/hyperlink" Target="#Recommendations!A3"/><Relationship Id="rId11" Type="http://schemas.openxmlformats.org/officeDocument/2006/relationships/hyperlink" Target="#Recommendations!A4"/><Relationship Id="rId5" Type="http://schemas.openxmlformats.org/officeDocument/2006/relationships/hyperlink" Target="#Recommendations!A3"/><Relationship Id="rId15" Type="http://schemas.openxmlformats.org/officeDocument/2006/relationships/hyperlink" Target="#Recommendations!A6"/><Relationship Id="rId10" Type="http://schemas.openxmlformats.org/officeDocument/2006/relationships/hyperlink" Target="#Recommendations!A4"/><Relationship Id="rId19" Type="http://schemas.openxmlformats.org/officeDocument/2006/relationships/hyperlink" Target="#Recommendations!A8"/><Relationship Id="rId4" Type="http://schemas.openxmlformats.org/officeDocument/2006/relationships/hyperlink" Target="#Recommendations!A3"/><Relationship Id="rId9" Type="http://schemas.openxmlformats.org/officeDocument/2006/relationships/hyperlink" Target="#Recommendations!A12"/><Relationship Id="rId14" Type="http://schemas.openxmlformats.org/officeDocument/2006/relationships/hyperlink" Target="#Recommendations!A6"/></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A3"/><Relationship Id="rId13" Type="http://schemas.openxmlformats.org/officeDocument/2006/relationships/hyperlink" Target="#Recommendations!A3"/><Relationship Id="rId18" Type="http://schemas.openxmlformats.org/officeDocument/2006/relationships/hyperlink" Target="#Recommendations!A3"/><Relationship Id="rId26" Type="http://schemas.openxmlformats.org/officeDocument/2006/relationships/hyperlink" Target="#Recommendations!A3"/><Relationship Id="rId39" Type="http://schemas.openxmlformats.org/officeDocument/2006/relationships/hyperlink" Target="#Recommendations!A11"/><Relationship Id="rId3" Type="http://schemas.openxmlformats.org/officeDocument/2006/relationships/hyperlink" Target="#Recommendations!A11"/><Relationship Id="rId21" Type="http://schemas.openxmlformats.org/officeDocument/2006/relationships/hyperlink" Target="#Recommendations!A4"/><Relationship Id="rId34" Type="http://schemas.openxmlformats.org/officeDocument/2006/relationships/hyperlink" Target="#Recommendations!A10"/><Relationship Id="rId42" Type="http://schemas.openxmlformats.org/officeDocument/2006/relationships/hyperlink" Target="#Recommendations!A21"/><Relationship Id="rId47" Type="http://schemas.openxmlformats.org/officeDocument/2006/relationships/hyperlink" Target="#Recommendations!A20"/><Relationship Id="rId7" Type="http://schemas.openxmlformats.org/officeDocument/2006/relationships/hyperlink" Target="#Recommendations!A3"/><Relationship Id="rId12" Type="http://schemas.openxmlformats.org/officeDocument/2006/relationships/hyperlink" Target="#Recommendations!A3"/><Relationship Id="rId17" Type="http://schemas.openxmlformats.org/officeDocument/2006/relationships/hyperlink" Target="#Recommendations!A3"/><Relationship Id="rId25" Type="http://schemas.openxmlformats.org/officeDocument/2006/relationships/hyperlink" Target="#Recommendations!A8"/><Relationship Id="rId33" Type="http://schemas.openxmlformats.org/officeDocument/2006/relationships/hyperlink" Target="#Recommendations!A4"/><Relationship Id="rId38" Type="http://schemas.openxmlformats.org/officeDocument/2006/relationships/hyperlink" Target="#Recommendations!A11"/><Relationship Id="rId46" Type="http://schemas.openxmlformats.org/officeDocument/2006/relationships/hyperlink" Target="#Recommendations!A11"/><Relationship Id="rId2" Type="http://schemas.openxmlformats.org/officeDocument/2006/relationships/image" Target="../media/image1.gif"/><Relationship Id="rId16" Type="http://schemas.openxmlformats.org/officeDocument/2006/relationships/hyperlink" Target="#Recommendations!A3"/><Relationship Id="rId20" Type="http://schemas.openxmlformats.org/officeDocument/2006/relationships/hyperlink" Target="#Recommendations!A3"/><Relationship Id="rId29" Type="http://schemas.openxmlformats.org/officeDocument/2006/relationships/hyperlink" Target="#Recommendations!A7"/><Relationship Id="rId41" Type="http://schemas.openxmlformats.org/officeDocument/2006/relationships/hyperlink" Target="#Recommendations!A21"/><Relationship Id="rId1" Type="http://schemas.openxmlformats.org/officeDocument/2006/relationships/hyperlink" Target="#Recommendations!A11"/><Relationship Id="rId6" Type="http://schemas.openxmlformats.org/officeDocument/2006/relationships/hyperlink" Target="#Recommendations!A3"/><Relationship Id="rId11" Type="http://schemas.openxmlformats.org/officeDocument/2006/relationships/hyperlink" Target="#Recommendations!A3"/><Relationship Id="rId24" Type="http://schemas.openxmlformats.org/officeDocument/2006/relationships/hyperlink" Target="#Recommendations!A3"/><Relationship Id="rId32" Type="http://schemas.openxmlformats.org/officeDocument/2006/relationships/hyperlink" Target="#Recommendations!A3"/><Relationship Id="rId37" Type="http://schemas.openxmlformats.org/officeDocument/2006/relationships/hyperlink" Target="#Recommendations!A11"/><Relationship Id="rId40" Type="http://schemas.openxmlformats.org/officeDocument/2006/relationships/hyperlink" Target="#Recommendations!A21"/><Relationship Id="rId45" Type="http://schemas.openxmlformats.org/officeDocument/2006/relationships/hyperlink" Target="#Recommendations!A21"/><Relationship Id="rId5" Type="http://schemas.openxmlformats.org/officeDocument/2006/relationships/hyperlink" Target="#Recommendations!A11"/><Relationship Id="rId15" Type="http://schemas.openxmlformats.org/officeDocument/2006/relationships/hyperlink" Target="#Recommendations!A3"/><Relationship Id="rId23" Type="http://schemas.openxmlformats.org/officeDocument/2006/relationships/hyperlink" Target="#Recommendations!A4"/><Relationship Id="rId28" Type="http://schemas.openxmlformats.org/officeDocument/2006/relationships/hyperlink" Target="#Recommendations!A3"/><Relationship Id="rId36" Type="http://schemas.openxmlformats.org/officeDocument/2006/relationships/hyperlink" Target="#Recommendations!A10"/><Relationship Id="rId10" Type="http://schemas.openxmlformats.org/officeDocument/2006/relationships/hyperlink" Target="#Recommendations!A3"/><Relationship Id="rId19" Type="http://schemas.openxmlformats.org/officeDocument/2006/relationships/hyperlink" Target="#Recommendations!A4"/><Relationship Id="rId31" Type="http://schemas.openxmlformats.org/officeDocument/2006/relationships/hyperlink" Target="#Recommendations!A7"/><Relationship Id="rId44" Type="http://schemas.openxmlformats.org/officeDocument/2006/relationships/hyperlink" Target="#Recommendations!A21"/><Relationship Id="rId4" Type="http://schemas.openxmlformats.org/officeDocument/2006/relationships/hyperlink" Target="#Recommendations!A11"/><Relationship Id="rId9" Type="http://schemas.openxmlformats.org/officeDocument/2006/relationships/hyperlink" Target="#Recommendations!A3"/><Relationship Id="rId14" Type="http://schemas.openxmlformats.org/officeDocument/2006/relationships/hyperlink" Target="#Recommendations!A3"/><Relationship Id="rId22" Type="http://schemas.openxmlformats.org/officeDocument/2006/relationships/hyperlink" Target="#Recommendations!A3"/><Relationship Id="rId27" Type="http://schemas.openxmlformats.org/officeDocument/2006/relationships/hyperlink" Target="#Recommendations!A8"/><Relationship Id="rId30" Type="http://schemas.openxmlformats.org/officeDocument/2006/relationships/hyperlink" Target="#Recommendations!A3"/><Relationship Id="rId35" Type="http://schemas.openxmlformats.org/officeDocument/2006/relationships/hyperlink" Target="#Recommendations!A10"/><Relationship Id="rId43" Type="http://schemas.openxmlformats.org/officeDocument/2006/relationships/hyperlink" Target="#Recommendations!A21"/></Relationships>
</file>

<file path=xl/drawings/_rels/drawing5.xml.rels><?xml version="1.0" encoding="UTF-8" standalone="yes"?>
<Relationships xmlns="http://schemas.openxmlformats.org/package/2006/relationships"><Relationship Id="rId8" Type="http://schemas.openxmlformats.org/officeDocument/2006/relationships/hyperlink" Target="#Recommendations!A16"/><Relationship Id="rId3" Type="http://schemas.openxmlformats.org/officeDocument/2006/relationships/hyperlink" Target="#Recommendations!A17"/><Relationship Id="rId7" Type="http://schemas.openxmlformats.org/officeDocument/2006/relationships/hyperlink" Target="#Recommendations!A16"/><Relationship Id="rId12" Type="http://schemas.openxmlformats.org/officeDocument/2006/relationships/hyperlink" Target="#Recommendations!A19"/><Relationship Id="rId2" Type="http://schemas.openxmlformats.org/officeDocument/2006/relationships/image" Target="../media/image1.gif"/><Relationship Id="rId1" Type="http://schemas.openxmlformats.org/officeDocument/2006/relationships/hyperlink" Target="#Recommendations!A11"/><Relationship Id="rId6" Type="http://schemas.openxmlformats.org/officeDocument/2006/relationships/hyperlink" Target="#Recommendations!A17"/><Relationship Id="rId11" Type="http://schemas.openxmlformats.org/officeDocument/2006/relationships/hyperlink" Target="#Recommendations!A19"/><Relationship Id="rId5" Type="http://schemas.openxmlformats.org/officeDocument/2006/relationships/hyperlink" Target="#Recommendations!A17"/><Relationship Id="rId10" Type="http://schemas.openxmlformats.org/officeDocument/2006/relationships/hyperlink" Target="#Recommendations!A16"/><Relationship Id="rId4" Type="http://schemas.openxmlformats.org/officeDocument/2006/relationships/hyperlink" Target="#Recommendations!A17"/><Relationship Id="rId9" Type="http://schemas.openxmlformats.org/officeDocument/2006/relationships/hyperlink" Target="#Recommendations!A16"/></Relationships>
</file>

<file path=xl/drawings/_rels/drawing6.xml.rels><?xml version="1.0" encoding="UTF-8" standalone="yes"?>
<Relationships xmlns="http://schemas.openxmlformats.org/package/2006/relationships"><Relationship Id="rId8" Type="http://schemas.openxmlformats.org/officeDocument/2006/relationships/hyperlink" Target="#Recommendations!A23"/><Relationship Id="rId13" Type="http://schemas.openxmlformats.org/officeDocument/2006/relationships/hyperlink" Target="#Recommendations!A23"/><Relationship Id="rId18" Type="http://schemas.openxmlformats.org/officeDocument/2006/relationships/hyperlink" Target="#Recommendations!A22"/><Relationship Id="rId3" Type="http://schemas.openxmlformats.org/officeDocument/2006/relationships/hyperlink" Target="#Recommendations!A13"/><Relationship Id="rId7" Type="http://schemas.openxmlformats.org/officeDocument/2006/relationships/hyperlink" Target="#Recommendations!A23"/><Relationship Id="rId12" Type="http://schemas.openxmlformats.org/officeDocument/2006/relationships/hyperlink" Target="#Recommendations!A22"/><Relationship Id="rId17" Type="http://schemas.openxmlformats.org/officeDocument/2006/relationships/hyperlink" Target="#Recommendations!A23"/><Relationship Id="rId2" Type="http://schemas.openxmlformats.org/officeDocument/2006/relationships/image" Target="../media/image1.gif"/><Relationship Id="rId16" Type="http://schemas.openxmlformats.org/officeDocument/2006/relationships/hyperlink" Target="#Recommendations!A22"/><Relationship Id="rId20" Type="http://schemas.openxmlformats.org/officeDocument/2006/relationships/hyperlink" Target="#Recommendations!A22"/><Relationship Id="rId1" Type="http://schemas.openxmlformats.org/officeDocument/2006/relationships/hyperlink" Target="#Recommendations!A13"/><Relationship Id="rId6" Type="http://schemas.openxmlformats.org/officeDocument/2006/relationships/hyperlink" Target="#Recommendations!A23"/><Relationship Id="rId11" Type="http://schemas.openxmlformats.org/officeDocument/2006/relationships/hyperlink" Target="#Recommendations!A23"/><Relationship Id="rId5" Type="http://schemas.openxmlformats.org/officeDocument/2006/relationships/hyperlink" Target="#Recommendations!A13"/><Relationship Id="rId15" Type="http://schemas.openxmlformats.org/officeDocument/2006/relationships/hyperlink" Target="#Recommendations!A23"/><Relationship Id="rId10" Type="http://schemas.openxmlformats.org/officeDocument/2006/relationships/hyperlink" Target="#Recommendations!A23"/><Relationship Id="rId19" Type="http://schemas.openxmlformats.org/officeDocument/2006/relationships/hyperlink" Target="#Recommendations!A23"/><Relationship Id="rId4" Type="http://schemas.openxmlformats.org/officeDocument/2006/relationships/hyperlink" Target="#Recommendations!A13"/><Relationship Id="rId9" Type="http://schemas.openxmlformats.org/officeDocument/2006/relationships/hyperlink" Target="#Recommendations!A23"/><Relationship Id="rId14" Type="http://schemas.openxmlformats.org/officeDocument/2006/relationships/hyperlink" Target="#Recommendations!A22"/></Relationships>
</file>

<file path=xl/drawings/drawing1.xml><?xml version="1.0" encoding="utf-8"?>
<xdr:wsDr xmlns:xdr="http://schemas.openxmlformats.org/drawingml/2006/spreadsheetDrawing" xmlns:a="http://schemas.openxmlformats.org/drawingml/2006/main">
  <xdr:twoCellAnchor editAs="oneCell">
    <xdr:from>
      <xdr:col>1</xdr:col>
      <xdr:colOff>5495925</xdr:colOff>
      <xdr:row>13</xdr:row>
      <xdr:rowOff>20434</xdr:rowOff>
    </xdr:from>
    <xdr:to>
      <xdr:col>1</xdr:col>
      <xdr:colOff>5676900</xdr:colOff>
      <xdr:row>13</xdr:row>
      <xdr:rowOff>202266</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896350" y="3354184"/>
          <a:ext cx="180975" cy="181832"/>
        </a:xfrm>
        <a:prstGeom prst="rect">
          <a:avLst/>
        </a:prstGeom>
        <a:noFill/>
      </xdr:spPr>
    </xdr:pic>
    <xdr:clientData/>
  </xdr:twoCellAnchor>
  <xdr:twoCellAnchor editAs="oneCell">
    <xdr:from>
      <xdr:col>1</xdr:col>
      <xdr:colOff>1933575</xdr:colOff>
      <xdr:row>0</xdr:row>
      <xdr:rowOff>38100</xdr:rowOff>
    </xdr:from>
    <xdr:to>
      <xdr:col>1</xdr:col>
      <xdr:colOff>3743325</xdr:colOff>
      <xdr:row>2</xdr:row>
      <xdr:rowOff>167447</xdr:rowOff>
    </xdr:to>
    <xdr:pic>
      <xdr:nvPicPr>
        <xdr:cNvPr id="4" name="Picture 3" descr="NCEPOD Logo.bmp"/>
        <xdr:cNvPicPr>
          <a:picLocks noChangeAspect="1"/>
        </xdr:cNvPicPr>
      </xdr:nvPicPr>
      <xdr:blipFill>
        <a:blip xmlns:r="http://schemas.openxmlformats.org/officeDocument/2006/relationships" r:embed="rId3" cstate="print"/>
        <a:stretch>
          <a:fillRect/>
        </a:stretch>
      </xdr:blipFill>
      <xdr:spPr>
        <a:xfrm>
          <a:off x="5334000" y="38100"/>
          <a:ext cx="1809750" cy="605597"/>
        </a:xfrm>
        <a:prstGeom prst="rect">
          <a:avLst/>
        </a:prstGeom>
      </xdr:spPr>
    </xdr:pic>
    <xdr:clientData/>
  </xdr:twoCellAnchor>
  <xdr:twoCellAnchor editAs="oneCell">
    <xdr:from>
      <xdr:col>0</xdr:col>
      <xdr:colOff>1</xdr:colOff>
      <xdr:row>0</xdr:row>
      <xdr:rowOff>0</xdr:rowOff>
    </xdr:from>
    <xdr:to>
      <xdr:col>0</xdr:col>
      <xdr:colOff>3369777</xdr:colOff>
      <xdr:row>16</xdr:row>
      <xdr:rowOff>161925</xdr:rowOff>
    </xdr:to>
    <xdr:pic>
      <xdr:nvPicPr>
        <xdr:cNvPr id="10241" name="Picture 1">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1" y="0"/>
          <a:ext cx="3369776" cy="47339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13</xdr:row>
      <xdr:rowOff>2241</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13</xdr:row>
      <xdr:rowOff>2241</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13</xdr:row>
      <xdr:rowOff>2241</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5478187</xdr:colOff>
      <xdr:row>12</xdr:row>
      <xdr:rowOff>20434</xdr:rowOff>
    </xdr:from>
    <xdr:to>
      <xdr:col>0</xdr:col>
      <xdr:colOff>5659162</xdr:colOff>
      <xdr:row>13</xdr:row>
      <xdr:rowOff>2241</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156884</xdr:colOff>
      <xdr:row>5</xdr:row>
      <xdr:rowOff>67236</xdr:rowOff>
    </xdr:from>
    <xdr:to>
      <xdr:col>0</xdr:col>
      <xdr:colOff>424558</xdr:colOff>
      <xdr:row>5</xdr:row>
      <xdr:rowOff>336177</xdr:rowOff>
    </xdr:to>
    <xdr:pic>
      <xdr:nvPicPr>
        <xdr:cNvPr id="6207"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019736"/>
          <a:ext cx="267674" cy="268941"/>
        </a:xfrm>
        <a:prstGeom prst="rect">
          <a:avLst/>
        </a:prstGeom>
        <a:noFill/>
      </xdr:spPr>
    </xdr:pic>
    <xdr:clientData/>
  </xdr:twoCellAnchor>
  <xdr:twoCellAnchor editAs="oneCell">
    <xdr:from>
      <xdr:col>0</xdr:col>
      <xdr:colOff>156884</xdr:colOff>
      <xdr:row>6</xdr:row>
      <xdr:rowOff>56030</xdr:rowOff>
    </xdr:from>
    <xdr:to>
      <xdr:col>0</xdr:col>
      <xdr:colOff>424558</xdr:colOff>
      <xdr:row>7</xdr:row>
      <xdr:rowOff>134471</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151530"/>
          <a:ext cx="267674" cy="268941"/>
        </a:xfrm>
        <a:prstGeom prst="rect">
          <a:avLst/>
        </a:prstGeom>
        <a:noFill/>
      </xdr:spPr>
    </xdr:pic>
    <xdr:clientData/>
  </xdr:twoCellAnchor>
  <xdr:twoCellAnchor editAs="oneCell">
    <xdr:from>
      <xdr:col>0</xdr:col>
      <xdr:colOff>163608</xdr:colOff>
      <xdr:row>9</xdr:row>
      <xdr:rowOff>62762</xdr:rowOff>
    </xdr:from>
    <xdr:to>
      <xdr:col>0</xdr:col>
      <xdr:colOff>431282</xdr:colOff>
      <xdr:row>9</xdr:row>
      <xdr:rowOff>331703</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3608" y="2920262"/>
          <a:ext cx="267674" cy="268941"/>
        </a:xfrm>
        <a:prstGeom prst="rect">
          <a:avLst/>
        </a:prstGeom>
        <a:noFill/>
      </xdr:spPr>
    </xdr:pic>
    <xdr:clientData/>
  </xdr:twoCellAnchor>
  <xdr:twoCellAnchor editAs="oneCell">
    <xdr:from>
      <xdr:col>0</xdr:col>
      <xdr:colOff>170331</xdr:colOff>
      <xdr:row>10</xdr:row>
      <xdr:rowOff>58289</xdr:rowOff>
    </xdr:from>
    <xdr:to>
      <xdr:col>0</xdr:col>
      <xdr:colOff>438005</xdr:colOff>
      <xdr:row>10</xdr:row>
      <xdr:rowOff>327230</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0331" y="3868289"/>
          <a:ext cx="267674" cy="268941"/>
        </a:xfrm>
        <a:prstGeom prst="rect">
          <a:avLst/>
        </a:prstGeom>
        <a:noFill/>
      </xdr:spPr>
    </xdr:pic>
    <xdr:clientData/>
  </xdr:twoCellAnchor>
  <xdr:twoCellAnchor editAs="oneCell">
    <xdr:from>
      <xdr:col>0</xdr:col>
      <xdr:colOff>165847</xdr:colOff>
      <xdr:row>11</xdr:row>
      <xdr:rowOff>65021</xdr:rowOff>
    </xdr:from>
    <xdr:to>
      <xdr:col>0</xdr:col>
      <xdr:colOff>433521</xdr:colOff>
      <xdr:row>11</xdr:row>
      <xdr:rowOff>333962</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5847" y="4827521"/>
          <a:ext cx="267674" cy="268941"/>
        </a:xfrm>
        <a:prstGeom prst="rect">
          <a:avLst/>
        </a:prstGeom>
        <a:noFill/>
      </xdr:spPr>
    </xdr:pic>
    <xdr:clientData/>
  </xdr:twoCellAnchor>
  <xdr:twoCellAnchor editAs="oneCell">
    <xdr:from>
      <xdr:col>0</xdr:col>
      <xdr:colOff>170330</xdr:colOff>
      <xdr:row>17</xdr:row>
      <xdr:rowOff>69497</xdr:rowOff>
    </xdr:from>
    <xdr:to>
      <xdr:col>0</xdr:col>
      <xdr:colOff>438004</xdr:colOff>
      <xdr:row>17</xdr:row>
      <xdr:rowOff>338438</xdr:rowOff>
    </xdr:to>
    <xdr:pic>
      <xdr:nvPicPr>
        <xdr:cNvPr id="12"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0330" y="8070497"/>
          <a:ext cx="267674" cy="268941"/>
        </a:xfrm>
        <a:prstGeom prst="rect">
          <a:avLst/>
        </a:prstGeom>
        <a:noFill/>
      </xdr:spPr>
    </xdr:pic>
    <xdr:clientData/>
  </xdr:twoCellAnchor>
  <xdr:twoCellAnchor editAs="oneCell">
    <xdr:from>
      <xdr:col>0</xdr:col>
      <xdr:colOff>165847</xdr:colOff>
      <xdr:row>18</xdr:row>
      <xdr:rowOff>65023</xdr:rowOff>
    </xdr:from>
    <xdr:to>
      <xdr:col>0</xdr:col>
      <xdr:colOff>433521</xdr:colOff>
      <xdr:row>18</xdr:row>
      <xdr:rowOff>333964</xdr:rowOff>
    </xdr:to>
    <xdr:pic>
      <xdr:nvPicPr>
        <xdr:cNvPr id="13"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5847" y="8828023"/>
          <a:ext cx="267674" cy="268941"/>
        </a:xfrm>
        <a:prstGeom prst="rect">
          <a:avLst/>
        </a:prstGeom>
        <a:noFill/>
      </xdr:spPr>
    </xdr:pic>
    <xdr:clientData/>
  </xdr:twoCellAnchor>
  <xdr:twoCellAnchor editAs="oneCell">
    <xdr:from>
      <xdr:col>0</xdr:col>
      <xdr:colOff>168088</xdr:colOff>
      <xdr:row>20</xdr:row>
      <xdr:rowOff>67283</xdr:rowOff>
    </xdr:from>
    <xdr:to>
      <xdr:col>0</xdr:col>
      <xdr:colOff>435762</xdr:colOff>
      <xdr:row>20</xdr:row>
      <xdr:rowOff>336224</xdr:rowOff>
    </xdr:to>
    <xdr:pic>
      <xdr:nvPicPr>
        <xdr:cNvPr id="15"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8088" y="10544783"/>
          <a:ext cx="267674" cy="268941"/>
        </a:xfrm>
        <a:prstGeom prst="rect">
          <a:avLst/>
        </a:prstGeom>
        <a:noFill/>
      </xdr:spPr>
    </xdr:pic>
    <xdr:clientData/>
  </xdr:twoCellAnchor>
  <xdr:twoCellAnchor editAs="oneCell">
    <xdr:from>
      <xdr:col>0</xdr:col>
      <xdr:colOff>174810</xdr:colOff>
      <xdr:row>21</xdr:row>
      <xdr:rowOff>62807</xdr:rowOff>
    </xdr:from>
    <xdr:to>
      <xdr:col>0</xdr:col>
      <xdr:colOff>442484</xdr:colOff>
      <xdr:row>21</xdr:row>
      <xdr:rowOff>331748</xdr:rowOff>
    </xdr:to>
    <xdr:pic>
      <xdr:nvPicPr>
        <xdr:cNvPr id="16"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4810" y="11302307"/>
          <a:ext cx="267674" cy="268941"/>
        </a:xfrm>
        <a:prstGeom prst="rect">
          <a:avLst/>
        </a:prstGeom>
        <a:noFill/>
      </xdr:spPr>
    </xdr:pic>
    <xdr:clientData/>
  </xdr:twoCellAnchor>
  <xdr:twoCellAnchor editAs="oneCell">
    <xdr:from>
      <xdr:col>0</xdr:col>
      <xdr:colOff>179294</xdr:colOff>
      <xdr:row>23</xdr:row>
      <xdr:rowOff>67241</xdr:rowOff>
    </xdr:from>
    <xdr:to>
      <xdr:col>0</xdr:col>
      <xdr:colOff>446968</xdr:colOff>
      <xdr:row>23</xdr:row>
      <xdr:rowOff>336182</xdr:rowOff>
    </xdr:to>
    <xdr:pic>
      <xdr:nvPicPr>
        <xdr:cNvPr id="17"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9294" y="11878241"/>
          <a:ext cx="267674" cy="268941"/>
        </a:xfrm>
        <a:prstGeom prst="rect">
          <a:avLst/>
        </a:prstGeom>
        <a:noFill/>
      </xdr:spPr>
    </xdr:pic>
    <xdr:clientData/>
  </xdr:twoCellAnchor>
  <xdr:twoCellAnchor editAs="oneCell">
    <xdr:from>
      <xdr:col>0</xdr:col>
      <xdr:colOff>186018</xdr:colOff>
      <xdr:row>24</xdr:row>
      <xdr:rowOff>62767</xdr:rowOff>
    </xdr:from>
    <xdr:to>
      <xdr:col>0</xdr:col>
      <xdr:colOff>453692</xdr:colOff>
      <xdr:row>24</xdr:row>
      <xdr:rowOff>331708</xdr:rowOff>
    </xdr:to>
    <xdr:pic>
      <xdr:nvPicPr>
        <xdr:cNvPr id="18"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6018" y="12635767"/>
          <a:ext cx="267674" cy="268941"/>
        </a:xfrm>
        <a:prstGeom prst="rect">
          <a:avLst/>
        </a:prstGeom>
        <a:noFill/>
      </xdr:spPr>
    </xdr:pic>
    <xdr:clientData/>
  </xdr:twoCellAnchor>
  <xdr:twoCellAnchor editAs="oneCell">
    <xdr:from>
      <xdr:col>0</xdr:col>
      <xdr:colOff>188257</xdr:colOff>
      <xdr:row>26</xdr:row>
      <xdr:rowOff>65014</xdr:rowOff>
    </xdr:from>
    <xdr:to>
      <xdr:col>0</xdr:col>
      <xdr:colOff>455931</xdr:colOff>
      <xdr:row>26</xdr:row>
      <xdr:rowOff>333955</xdr:rowOff>
    </xdr:to>
    <xdr:pic>
      <xdr:nvPicPr>
        <xdr:cNvPr id="20"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88257" y="13400014"/>
          <a:ext cx="267674" cy="268941"/>
        </a:xfrm>
        <a:prstGeom prst="rect">
          <a:avLst/>
        </a:prstGeom>
        <a:noFill/>
      </xdr:spPr>
    </xdr:pic>
    <xdr:clientData/>
  </xdr:twoCellAnchor>
  <xdr:twoCellAnchor editAs="oneCell">
    <xdr:from>
      <xdr:col>0</xdr:col>
      <xdr:colOff>190497</xdr:colOff>
      <xdr:row>35</xdr:row>
      <xdr:rowOff>56064</xdr:rowOff>
    </xdr:from>
    <xdr:to>
      <xdr:col>0</xdr:col>
      <xdr:colOff>458171</xdr:colOff>
      <xdr:row>35</xdr:row>
      <xdr:rowOff>325005</xdr:rowOff>
    </xdr:to>
    <xdr:pic>
      <xdr:nvPicPr>
        <xdr:cNvPr id="26"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7" y="14915064"/>
          <a:ext cx="267674" cy="268941"/>
        </a:xfrm>
        <a:prstGeom prst="rect">
          <a:avLst/>
        </a:prstGeom>
        <a:noFill/>
      </xdr:spPr>
    </xdr:pic>
    <xdr:clientData/>
  </xdr:twoCellAnchor>
  <xdr:twoCellAnchor editAs="oneCell">
    <xdr:from>
      <xdr:col>0</xdr:col>
      <xdr:colOff>190497</xdr:colOff>
      <xdr:row>35</xdr:row>
      <xdr:rowOff>56064</xdr:rowOff>
    </xdr:from>
    <xdr:to>
      <xdr:col>0</xdr:col>
      <xdr:colOff>458171</xdr:colOff>
      <xdr:row>35</xdr:row>
      <xdr:rowOff>325005</xdr:rowOff>
    </xdr:to>
    <xdr:pic>
      <xdr:nvPicPr>
        <xdr:cNvPr id="27"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7" y="14915064"/>
          <a:ext cx="267674" cy="268941"/>
        </a:xfrm>
        <a:prstGeom prst="rect">
          <a:avLst/>
        </a:prstGeom>
        <a:noFill/>
      </xdr:spPr>
    </xdr:pic>
    <xdr:clientData/>
  </xdr:twoCellAnchor>
  <xdr:twoCellAnchor editAs="oneCell">
    <xdr:from>
      <xdr:col>0</xdr:col>
      <xdr:colOff>190497</xdr:colOff>
      <xdr:row>42</xdr:row>
      <xdr:rowOff>56064</xdr:rowOff>
    </xdr:from>
    <xdr:to>
      <xdr:col>0</xdr:col>
      <xdr:colOff>458171</xdr:colOff>
      <xdr:row>42</xdr:row>
      <xdr:rowOff>325005</xdr:rowOff>
    </xdr:to>
    <xdr:pic>
      <xdr:nvPicPr>
        <xdr:cNvPr id="32"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7" y="14915064"/>
          <a:ext cx="267674" cy="268941"/>
        </a:xfrm>
        <a:prstGeom prst="rect">
          <a:avLst/>
        </a:prstGeom>
        <a:noFill/>
      </xdr:spPr>
    </xdr:pic>
    <xdr:clientData/>
  </xdr:twoCellAnchor>
  <xdr:twoCellAnchor editAs="oneCell">
    <xdr:from>
      <xdr:col>0</xdr:col>
      <xdr:colOff>190497</xdr:colOff>
      <xdr:row>42</xdr:row>
      <xdr:rowOff>56064</xdr:rowOff>
    </xdr:from>
    <xdr:to>
      <xdr:col>0</xdr:col>
      <xdr:colOff>458171</xdr:colOff>
      <xdr:row>42</xdr:row>
      <xdr:rowOff>325005</xdr:rowOff>
    </xdr:to>
    <xdr:pic>
      <xdr:nvPicPr>
        <xdr:cNvPr id="33"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7" y="14915064"/>
          <a:ext cx="267674" cy="268941"/>
        </a:xfrm>
        <a:prstGeom prst="rect">
          <a:avLst/>
        </a:prstGeom>
        <a:noFill/>
      </xdr:spPr>
    </xdr:pic>
    <xdr:clientData/>
  </xdr:twoCellAnchor>
  <xdr:twoCellAnchor editAs="oneCell">
    <xdr:from>
      <xdr:col>0</xdr:col>
      <xdr:colOff>190497</xdr:colOff>
      <xdr:row>47</xdr:row>
      <xdr:rowOff>56064</xdr:rowOff>
    </xdr:from>
    <xdr:to>
      <xdr:col>0</xdr:col>
      <xdr:colOff>458171</xdr:colOff>
      <xdr:row>47</xdr:row>
      <xdr:rowOff>325005</xdr:rowOff>
    </xdr:to>
    <xdr:pic>
      <xdr:nvPicPr>
        <xdr:cNvPr id="42"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7" y="21067093"/>
          <a:ext cx="267674" cy="268941"/>
        </a:xfrm>
        <a:prstGeom prst="rect">
          <a:avLst/>
        </a:prstGeom>
        <a:noFill/>
      </xdr:spPr>
    </xdr:pic>
    <xdr:clientData/>
  </xdr:twoCellAnchor>
  <xdr:twoCellAnchor editAs="oneCell">
    <xdr:from>
      <xdr:col>0</xdr:col>
      <xdr:colOff>190497</xdr:colOff>
      <xdr:row>47</xdr:row>
      <xdr:rowOff>56064</xdr:rowOff>
    </xdr:from>
    <xdr:to>
      <xdr:col>0</xdr:col>
      <xdr:colOff>458171</xdr:colOff>
      <xdr:row>47</xdr:row>
      <xdr:rowOff>325005</xdr:rowOff>
    </xdr:to>
    <xdr:pic>
      <xdr:nvPicPr>
        <xdr:cNvPr id="43"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7" y="21067093"/>
          <a:ext cx="267674" cy="268941"/>
        </a:xfrm>
        <a:prstGeom prst="rect">
          <a:avLst/>
        </a:prstGeom>
        <a:noFill/>
      </xdr:spPr>
    </xdr:pic>
    <xdr:clientData/>
  </xdr:twoCellAnchor>
  <xdr:twoCellAnchor editAs="oneCell">
    <xdr:from>
      <xdr:col>0</xdr:col>
      <xdr:colOff>190497</xdr:colOff>
      <xdr:row>48</xdr:row>
      <xdr:rowOff>56064</xdr:rowOff>
    </xdr:from>
    <xdr:to>
      <xdr:col>0</xdr:col>
      <xdr:colOff>458171</xdr:colOff>
      <xdr:row>48</xdr:row>
      <xdr:rowOff>325005</xdr:rowOff>
    </xdr:to>
    <xdr:pic>
      <xdr:nvPicPr>
        <xdr:cNvPr id="44"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7" y="21067093"/>
          <a:ext cx="267674" cy="268941"/>
        </a:xfrm>
        <a:prstGeom prst="rect">
          <a:avLst/>
        </a:prstGeom>
        <a:noFill/>
      </xdr:spPr>
    </xdr:pic>
    <xdr:clientData/>
  </xdr:twoCellAnchor>
  <xdr:twoCellAnchor editAs="oneCell">
    <xdr:from>
      <xdr:col>0</xdr:col>
      <xdr:colOff>190497</xdr:colOff>
      <xdr:row>48</xdr:row>
      <xdr:rowOff>56064</xdr:rowOff>
    </xdr:from>
    <xdr:to>
      <xdr:col>0</xdr:col>
      <xdr:colOff>458171</xdr:colOff>
      <xdr:row>48</xdr:row>
      <xdr:rowOff>325005</xdr:rowOff>
    </xdr:to>
    <xdr:pic>
      <xdr:nvPicPr>
        <xdr:cNvPr id="45" name="Picture 63" descr="C:\Users\hfreeth\AppData\Local\Microsoft\Windows\Temporary Internet Files\Content.IE5\XLHOTTUP\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7" y="21067093"/>
          <a:ext cx="267674" cy="26894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156884</xdr:colOff>
      <xdr:row>7</xdr:row>
      <xdr:rowOff>67236</xdr:rowOff>
    </xdr:from>
    <xdr:to>
      <xdr:col>0</xdr:col>
      <xdr:colOff>424558</xdr:colOff>
      <xdr:row>7</xdr:row>
      <xdr:rowOff>336177</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019736"/>
          <a:ext cx="267674" cy="268941"/>
        </a:xfrm>
        <a:prstGeom prst="rect">
          <a:avLst/>
        </a:prstGeom>
        <a:noFill/>
      </xdr:spPr>
    </xdr:pic>
    <xdr:clientData/>
  </xdr:twoCellAnchor>
  <xdr:twoCellAnchor editAs="oneCell">
    <xdr:from>
      <xdr:col>0</xdr:col>
      <xdr:colOff>156884</xdr:colOff>
      <xdr:row>9</xdr:row>
      <xdr:rowOff>67236</xdr:rowOff>
    </xdr:from>
    <xdr:to>
      <xdr:col>0</xdr:col>
      <xdr:colOff>424558</xdr:colOff>
      <xdr:row>9</xdr:row>
      <xdr:rowOff>336177</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781736"/>
          <a:ext cx="267674" cy="268941"/>
        </a:xfrm>
        <a:prstGeom prst="rect">
          <a:avLst/>
        </a:prstGeom>
        <a:noFill/>
      </xdr:spPr>
    </xdr:pic>
    <xdr:clientData/>
  </xdr:twoCellAnchor>
  <xdr:twoCellAnchor editAs="oneCell">
    <xdr:from>
      <xdr:col>0</xdr:col>
      <xdr:colOff>156884</xdr:colOff>
      <xdr:row>11</xdr:row>
      <xdr:rowOff>67236</xdr:rowOff>
    </xdr:from>
    <xdr:to>
      <xdr:col>0</xdr:col>
      <xdr:colOff>424558</xdr:colOff>
      <xdr:row>11</xdr:row>
      <xdr:rowOff>336177</xdr:rowOff>
    </xdr:to>
    <xdr:pic>
      <xdr:nvPicPr>
        <xdr:cNvPr id="5"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3115236"/>
          <a:ext cx="267674" cy="268941"/>
        </a:xfrm>
        <a:prstGeom prst="rect">
          <a:avLst/>
        </a:prstGeom>
        <a:noFill/>
      </xdr:spPr>
    </xdr:pic>
    <xdr:clientData/>
  </xdr:twoCellAnchor>
  <xdr:twoCellAnchor editAs="oneCell">
    <xdr:from>
      <xdr:col>0</xdr:col>
      <xdr:colOff>156884</xdr:colOff>
      <xdr:row>12</xdr:row>
      <xdr:rowOff>67236</xdr:rowOff>
    </xdr:from>
    <xdr:to>
      <xdr:col>0</xdr:col>
      <xdr:colOff>424558</xdr:colOff>
      <xdr:row>12</xdr:row>
      <xdr:rowOff>336177</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4829736"/>
          <a:ext cx="267674" cy="268941"/>
        </a:xfrm>
        <a:prstGeom prst="rect">
          <a:avLst/>
        </a:prstGeom>
        <a:noFill/>
      </xdr:spPr>
    </xdr:pic>
    <xdr:clientData/>
  </xdr:twoCellAnchor>
  <xdr:twoCellAnchor editAs="oneCell">
    <xdr:from>
      <xdr:col>0</xdr:col>
      <xdr:colOff>156884</xdr:colOff>
      <xdr:row>15</xdr:row>
      <xdr:rowOff>67236</xdr:rowOff>
    </xdr:from>
    <xdr:to>
      <xdr:col>0</xdr:col>
      <xdr:colOff>424558</xdr:colOff>
      <xdr:row>15</xdr:row>
      <xdr:rowOff>336177</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6544236"/>
          <a:ext cx="267674" cy="268941"/>
        </a:xfrm>
        <a:prstGeom prst="rect">
          <a:avLst/>
        </a:prstGeom>
        <a:noFill/>
      </xdr:spPr>
    </xdr:pic>
    <xdr:clientData/>
  </xdr:twoCellAnchor>
  <xdr:twoCellAnchor editAs="oneCell">
    <xdr:from>
      <xdr:col>0</xdr:col>
      <xdr:colOff>156884</xdr:colOff>
      <xdr:row>15</xdr:row>
      <xdr:rowOff>67236</xdr:rowOff>
    </xdr:from>
    <xdr:to>
      <xdr:col>0</xdr:col>
      <xdr:colOff>424558</xdr:colOff>
      <xdr:row>15</xdr:row>
      <xdr:rowOff>336177</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16</xdr:row>
      <xdr:rowOff>67236</xdr:rowOff>
    </xdr:from>
    <xdr:to>
      <xdr:col>0</xdr:col>
      <xdr:colOff>424558</xdr:colOff>
      <xdr:row>16</xdr:row>
      <xdr:rowOff>336177</xdr:rowOff>
    </xdr:to>
    <xdr:pic>
      <xdr:nvPicPr>
        <xdr:cNvPr id="10"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16</xdr:row>
      <xdr:rowOff>67236</xdr:rowOff>
    </xdr:from>
    <xdr:to>
      <xdr:col>0</xdr:col>
      <xdr:colOff>424558</xdr:colOff>
      <xdr:row>16</xdr:row>
      <xdr:rowOff>336177</xdr:rowOff>
    </xdr:to>
    <xdr:pic>
      <xdr:nvPicPr>
        <xdr:cNvPr id="11"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18</xdr:row>
      <xdr:rowOff>67236</xdr:rowOff>
    </xdr:from>
    <xdr:to>
      <xdr:col>0</xdr:col>
      <xdr:colOff>424558</xdr:colOff>
      <xdr:row>18</xdr:row>
      <xdr:rowOff>336177</xdr:rowOff>
    </xdr:to>
    <xdr:pic>
      <xdr:nvPicPr>
        <xdr:cNvPr id="1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18</xdr:row>
      <xdr:rowOff>67236</xdr:rowOff>
    </xdr:from>
    <xdr:to>
      <xdr:col>0</xdr:col>
      <xdr:colOff>424558</xdr:colOff>
      <xdr:row>18</xdr:row>
      <xdr:rowOff>336177</xdr:rowOff>
    </xdr:to>
    <xdr:pic>
      <xdr:nvPicPr>
        <xdr:cNvPr id="13"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19</xdr:row>
      <xdr:rowOff>67236</xdr:rowOff>
    </xdr:from>
    <xdr:to>
      <xdr:col>0</xdr:col>
      <xdr:colOff>424558</xdr:colOff>
      <xdr:row>19</xdr:row>
      <xdr:rowOff>336177</xdr:rowOff>
    </xdr:to>
    <xdr:pic>
      <xdr:nvPicPr>
        <xdr:cNvPr id="14"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19</xdr:row>
      <xdr:rowOff>67236</xdr:rowOff>
    </xdr:from>
    <xdr:to>
      <xdr:col>0</xdr:col>
      <xdr:colOff>424558</xdr:colOff>
      <xdr:row>19</xdr:row>
      <xdr:rowOff>336177</xdr:rowOff>
    </xdr:to>
    <xdr:pic>
      <xdr:nvPicPr>
        <xdr:cNvPr id="15"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20</xdr:row>
      <xdr:rowOff>67236</xdr:rowOff>
    </xdr:from>
    <xdr:to>
      <xdr:col>0</xdr:col>
      <xdr:colOff>424558</xdr:colOff>
      <xdr:row>20</xdr:row>
      <xdr:rowOff>336177</xdr:rowOff>
    </xdr:to>
    <xdr:pic>
      <xdr:nvPicPr>
        <xdr:cNvPr id="16"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20</xdr:row>
      <xdr:rowOff>67236</xdr:rowOff>
    </xdr:from>
    <xdr:to>
      <xdr:col>0</xdr:col>
      <xdr:colOff>424558</xdr:colOff>
      <xdr:row>20</xdr:row>
      <xdr:rowOff>336177</xdr:rowOff>
    </xdr:to>
    <xdr:pic>
      <xdr:nvPicPr>
        <xdr:cNvPr id="17"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21</xdr:row>
      <xdr:rowOff>67236</xdr:rowOff>
    </xdr:from>
    <xdr:to>
      <xdr:col>0</xdr:col>
      <xdr:colOff>424558</xdr:colOff>
      <xdr:row>21</xdr:row>
      <xdr:rowOff>336177</xdr:rowOff>
    </xdr:to>
    <xdr:pic>
      <xdr:nvPicPr>
        <xdr:cNvPr id="18"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21</xdr:row>
      <xdr:rowOff>67236</xdr:rowOff>
    </xdr:from>
    <xdr:to>
      <xdr:col>0</xdr:col>
      <xdr:colOff>424558</xdr:colOff>
      <xdr:row>21</xdr:row>
      <xdr:rowOff>336177</xdr:rowOff>
    </xdr:to>
    <xdr:pic>
      <xdr:nvPicPr>
        <xdr:cNvPr id="19"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115736"/>
          <a:ext cx="267674" cy="268941"/>
        </a:xfrm>
        <a:prstGeom prst="rect">
          <a:avLst/>
        </a:prstGeom>
        <a:noFill/>
      </xdr:spPr>
    </xdr:pic>
    <xdr:clientData/>
  </xdr:twoCellAnchor>
  <xdr:twoCellAnchor editAs="oneCell">
    <xdr:from>
      <xdr:col>0</xdr:col>
      <xdr:colOff>156884</xdr:colOff>
      <xdr:row>40</xdr:row>
      <xdr:rowOff>67236</xdr:rowOff>
    </xdr:from>
    <xdr:to>
      <xdr:col>0</xdr:col>
      <xdr:colOff>424558</xdr:colOff>
      <xdr:row>40</xdr:row>
      <xdr:rowOff>336177</xdr:rowOff>
    </xdr:to>
    <xdr:pic>
      <xdr:nvPicPr>
        <xdr:cNvPr id="28"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3032442"/>
          <a:ext cx="267674" cy="268941"/>
        </a:xfrm>
        <a:prstGeom prst="rect">
          <a:avLst/>
        </a:prstGeom>
        <a:noFill/>
      </xdr:spPr>
    </xdr:pic>
    <xdr:clientData/>
  </xdr:twoCellAnchor>
  <xdr:twoCellAnchor editAs="oneCell">
    <xdr:from>
      <xdr:col>0</xdr:col>
      <xdr:colOff>156884</xdr:colOff>
      <xdr:row>40</xdr:row>
      <xdr:rowOff>67236</xdr:rowOff>
    </xdr:from>
    <xdr:to>
      <xdr:col>0</xdr:col>
      <xdr:colOff>424558</xdr:colOff>
      <xdr:row>40</xdr:row>
      <xdr:rowOff>336177</xdr:rowOff>
    </xdr:to>
    <xdr:pic>
      <xdr:nvPicPr>
        <xdr:cNvPr id="29"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3032442"/>
          <a:ext cx="267674" cy="268941"/>
        </a:xfrm>
        <a:prstGeom prst="rect">
          <a:avLst/>
        </a:prstGeom>
        <a:noFill/>
      </xdr:spPr>
    </xdr:pic>
    <xdr:clientData/>
  </xdr:twoCellAnchor>
  <xdr:twoCellAnchor editAs="oneCell">
    <xdr:from>
      <xdr:col>0</xdr:col>
      <xdr:colOff>156884</xdr:colOff>
      <xdr:row>42</xdr:row>
      <xdr:rowOff>67236</xdr:rowOff>
    </xdr:from>
    <xdr:to>
      <xdr:col>0</xdr:col>
      <xdr:colOff>424558</xdr:colOff>
      <xdr:row>42</xdr:row>
      <xdr:rowOff>336177</xdr:rowOff>
    </xdr:to>
    <xdr:pic>
      <xdr:nvPicPr>
        <xdr:cNvPr id="24"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6674354"/>
          <a:ext cx="267674" cy="268941"/>
        </a:xfrm>
        <a:prstGeom prst="rect">
          <a:avLst/>
        </a:prstGeom>
        <a:noFill/>
      </xdr:spPr>
    </xdr:pic>
    <xdr:clientData/>
  </xdr:twoCellAnchor>
  <xdr:twoCellAnchor editAs="oneCell">
    <xdr:from>
      <xdr:col>0</xdr:col>
      <xdr:colOff>156884</xdr:colOff>
      <xdr:row>42</xdr:row>
      <xdr:rowOff>67236</xdr:rowOff>
    </xdr:from>
    <xdr:to>
      <xdr:col>0</xdr:col>
      <xdr:colOff>424558</xdr:colOff>
      <xdr:row>42</xdr:row>
      <xdr:rowOff>336177</xdr:rowOff>
    </xdr:to>
    <xdr:pic>
      <xdr:nvPicPr>
        <xdr:cNvPr id="25" name="Picture 63" descr="C:\Users\hfreeth\AppData\Local\Microsoft\Windows\Temporary Internet Files\Content.IE5\XLHOTTUP\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6674354"/>
          <a:ext cx="267674" cy="268941"/>
        </a:xfrm>
        <a:prstGeom prst="rect">
          <a:avLst/>
        </a:prstGeom>
        <a:noFill/>
      </xdr:spPr>
    </xdr:pic>
    <xdr:clientData/>
  </xdr:twoCellAnchor>
  <xdr:twoCellAnchor editAs="oneCell">
    <xdr:from>
      <xdr:col>0</xdr:col>
      <xdr:colOff>156884</xdr:colOff>
      <xdr:row>45</xdr:row>
      <xdr:rowOff>67236</xdr:rowOff>
    </xdr:from>
    <xdr:to>
      <xdr:col>0</xdr:col>
      <xdr:colOff>424558</xdr:colOff>
      <xdr:row>45</xdr:row>
      <xdr:rowOff>336177</xdr:rowOff>
    </xdr:to>
    <xdr:pic>
      <xdr:nvPicPr>
        <xdr:cNvPr id="31" name="Picture 63" descr="C:\Users\hfreeth\AppData\Local\Microsoft\Windows\Temporary Internet Files\Content.IE5\XLHOTTUP\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7245854"/>
          <a:ext cx="267674" cy="268941"/>
        </a:xfrm>
        <a:prstGeom prst="rect">
          <a:avLst/>
        </a:prstGeom>
        <a:noFill/>
      </xdr:spPr>
    </xdr:pic>
    <xdr:clientData/>
  </xdr:twoCellAnchor>
  <xdr:twoCellAnchor editAs="oneCell">
    <xdr:from>
      <xdr:col>0</xdr:col>
      <xdr:colOff>156884</xdr:colOff>
      <xdr:row>45</xdr:row>
      <xdr:rowOff>67236</xdr:rowOff>
    </xdr:from>
    <xdr:to>
      <xdr:col>0</xdr:col>
      <xdr:colOff>424558</xdr:colOff>
      <xdr:row>45</xdr:row>
      <xdr:rowOff>336177</xdr:rowOff>
    </xdr:to>
    <xdr:pic>
      <xdr:nvPicPr>
        <xdr:cNvPr id="32" name="Picture 63" descr="C:\Users\hfreeth\AppData\Local\Microsoft\Windows\Temporary Internet Files\Content.IE5\XLHOTTUP\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7245854"/>
          <a:ext cx="267674" cy="268941"/>
        </a:xfrm>
        <a:prstGeom prst="rect">
          <a:avLst/>
        </a:prstGeom>
        <a:noFill/>
      </xdr:spPr>
    </xdr:pic>
    <xdr:clientData/>
  </xdr:twoCellAnchor>
  <xdr:twoCellAnchor editAs="oneCell">
    <xdr:from>
      <xdr:col>0</xdr:col>
      <xdr:colOff>156884</xdr:colOff>
      <xdr:row>55</xdr:row>
      <xdr:rowOff>67236</xdr:rowOff>
    </xdr:from>
    <xdr:to>
      <xdr:col>0</xdr:col>
      <xdr:colOff>424558</xdr:colOff>
      <xdr:row>55</xdr:row>
      <xdr:rowOff>336177</xdr:rowOff>
    </xdr:to>
    <xdr:pic>
      <xdr:nvPicPr>
        <xdr:cNvPr id="39" name="Picture 63" descr="C:\Users\hfreeth\AppData\Local\Microsoft\Windows\Temporary Internet Files\Content.IE5\XLHOTTUP\MM900254501[1].gif">
          <a:hlinkClick xmlns:r="http://schemas.openxmlformats.org/officeDocument/2006/relationships" r:id="rId2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9912854"/>
          <a:ext cx="267674" cy="268941"/>
        </a:xfrm>
        <a:prstGeom prst="rect">
          <a:avLst/>
        </a:prstGeom>
        <a:noFill/>
      </xdr:spPr>
    </xdr:pic>
    <xdr:clientData/>
  </xdr:twoCellAnchor>
  <xdr:twoCellAnchor editAs="oneCell">
    <xdr:from>
      <xdr:col>0</xdr:col>
      <xdr:colOff>156884</xdr:colOff>
      <xdr:row>55</xdr:row>
      <xdr:rowOff>67236</xdr:rowOff>
    </xdr:from>
    <xdr:to>
      <xdr:col>0</xdr:col>
      <xdr:colOff>424558</xdr:colOff>
      <xdr:row>55</xdr:row>
      <xdr:rowOff>336177</xdr:rowOff>
    </xdr:to>
    <xdr:pic>
      <xdr:nvPicPr>
        <xdr:cNvPr id="40" name="Picture 63" descr="C:\Users\hfreeth\AppData\Local\Microsoft\Windows\Temporary Internet Files\Content.IE5\XLHOTTUP\MM900254501[1].gif">
          <a:hlinkClick xmlns:r="http://schemas.openxmlformats.org/officeDocument/2006/relationships" r:id="rId2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9912854"/>
          <a:ext cx="267674" cy="268941"/>
        </a:xfrm>
        <a:prstGeom prst="rect">
          <a:avLst/>
        </a:prstGeom>
        <a:noFill/>
      </xdr:spPr>
    </xdr:pic>
    <xdr:clientData/>
  </xdr:twoCellAnchor>
  <xdr:twoCellAnchor editAs="oneCell">
    <xdr:from>
      <xdr:col>0</xdr:col>
      <xdr:colOff>156884</xdr:colOff>
      <xdr:row>56</xdr:row>
      <xdr:rowOff>67236</xdr:rowOff>
    </xdr:from>
    <xdr:to>
      <xdr:col>0</xdr:col>
      <xdr:colOff>424558</xdr:colOff>
      <xdr:row>56</xdr:row>
      <xdr:rowOff>336177</xdr:rowOff>
    </xdr:to>
    <xdr:pic>
      <xdr:nvPicPr>
        <xdr:cNvPr id="41" name="Picture 63" descr="C:\Users\hfreeth\AppData\Local\Microsoft\Windows\Temporary Internet Files\Content.IE5\XLHOTTUP\MM900254501[1].gif">
          <a:hlinkClick xmlns:r="http://schemas.openxmlformats.org/officeDocument/2006/relationships" r:id="rId2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0674854"/>
          <a:ext cx="267674" cy="268941"/>
        </a:xfrm>
        <a:prstGeom prst="rect">
          <a:avLst/>
        </a:prstGeom>
        <a:noFill/>
      </xdr:spPr>
    </xdr:pic>
    <xdr:clientData/>
  </xdr:twoCellAnchor>
  <xdr:twoCellAnchor editAs="oneCell">
    <xdr:from>
      <xdr:col>0</xdr:col>
      <xdr:colOff>156884</xdr:colOff>
      <xdr:row>56</xdr:row>
      <xdr:rowOff>67236</xdr:rowOff>
    </xdr:from>
    <xdr:to>
      <xdr:col>0</xdr:col>
      <xdr:colOff>424558</xdr:colOff>
      <xdr:row>56</xdr:row>
      <xdr:rowOff>336177</xdr:rowOff>
    </xdr:to>
    <xdr:pic>
      <xdr:nvPicPr>
        <xdr:cNvPr id="42" name="Picture 63" descr="C:\Users\hfreeth\AppData\Local\Microsoft\Windows\Temporary Internet Files\Content.IE5\XLHOTTUP\MM900254501[1].gif">
          <a:hlinkClick xmlns:r="http://schemas.openxmlformats.org/officeDocument/2006/relationships" r:id="rId2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0674854"/>
          <a:ext cx="267674" cy="268941"/>
        </a:xfrm>
        <a:prstGeom prst="rect">
          <a:avLst/>
        </a:prstGeom>
        <a:noFill/>
      </xdr:spPr>
    </xdr:pic>
    <xdr:clientData/>
  </xdr:twoCellAnchor>
  <xdr:twoCellAnchor editAs="oneCell">
    <xdr:from>
      <xdr:col>0</xdr:col>
      <xdr:colOff>156884</xdr:colOff>
      <xdr:row>60</xdr:row>
      <xdr:rowOff>67236</xdr:rowOff>
    </xdr:from>
    <xdr:to>
      <xdr:col>0</xdr:col>
      <xdr:colOff>424558</xdr:colOff>
      <xdr:row>60</xdr:row>
      <xdr:rowOff>336177</xdr:rowOff>
    </xdr:to>
    <xdr:pic>
      <xdr:nvPicPr>
        <xdr:cNvPr id="47" name="Picture 63" descr="C:\Users\hfreeth\AppData\Local\Microsoft\Windows\Temporary Internet Files\Content.IE5\XLHOTTUP\MM900254501[1].gif">
          <a:hlinkClick xmlns:r="http://schemas.openxmlformats.org/officeDocument/2006/relationships" r:id="rId2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3980589"/>
          <a:ext cx="267674" cy="268941"/>
        </a:xfrm>
        <a:prstGeom prst="rect">
          <a:avLst/>
        </a:prstGeom>
        <a:noFill/>
      </xdr:spPr>
    </xdr:pic>
    <xdr:clientData/>
  </xdr:twoCellAnchor>
  <xdr:twoCellAnchor editAs="oneCell">
    <xdr:from>
      <xdr:col>0</xdr:col>
      <xdr:colOff>156884</xdr:colOff>
      <xdr:row>60</xdr:row>
      <xdr:rowOff>67236</xdr:rowOff>
    </xdr:from>
    <xdr:to>
      <xdr:col>0</xdr:col>
      <xdr:colOff>424558</xdr:colOff>
      <xdr:row>60</xdr:row>
      <xdr:rowOff>336177</xdr:rowOff>
    </xdr:to>
    <xdr:pic>
      <xdr:nvPicPr>
        <xdr:cNvPr id="48" name="Picture 63" descr="C:\Users\hfreeth\AppData\Local\Microsoft\Windows\Temporary Internet Files\Content.IE5\XLHOTTUP\MM900254501[1].gif">
          <a:hlinkClick xmlns:r="http://schemas.openxmlformats.org/officeDocument/2006/relationships" r:id="rId2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3980589"/>
          <a:ext cx="267674" cy="268941"/>
        </a:xfrm>
        <a:prstGeom prst="rect">
          <a:avLst/>
        </a:prstGeom>
        <a:noFill/>
      </xdr:spPr>
    </xdr:pic>
    <xdr:clientData/>
  </xdr:twoCellAnchor>
  <xdr:twoCellAnchor editAs="oneCell">
    <xdr:from>
      <xdr:col>0</xdr:col>
      <xdr:colOff>156884</xdr:colOff>
      <xdr:row>61</xdr:row>
      <xdr:rowOff>67236</xdr:rowOff>
    </xdr:from>
    <xdr:to>
      <xdr:col>0</xdr:col>
      <xdr:colOff>424558</xdr:colOff>
      <xdr:row>61</xdr:row>
      <xdr:rowOff>336177</xdr:rowOff>
    </xdr:to>
    <xdr:pic>
      <xdr:nvPicPr>
        <xdr:cNvPr id="49" name="Picture 63" descr="C:\Users\hfreeth\AppData\Local\Microsoft\Windows\Temporary Internet Files\Content.IE5\XLHOTTUP\MM900254501[1].gif">
          <a:hlinkClick xmlns:r="http://schemas.openxmlformats.org/officeDocument/2006/relationships" r:id="rId3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3980589"/>
          <a:ext cx="267674" cy="268941"/>
        </a:xfrm>
        <a:prstGeom prst="rect">
          <a:avLst/>
        </a:prstGeom>
        <a:noFill/>
      </xdr:spPr>
    </xdr:pic>
    <xdr:clientData/>
  </xdr:twoCellAnchor>
  <xdr:twoCellAnchor editAs="oneCell">
    <xdr:from>
      <xdr:col>0</xdr:col>
      <xdr:colOff>156884</xdr:colOff>
      <xdr:row>61</xdr:row>
      <xdr:rowOff>67236</xdr:rowOff>
    </xdr:from>
    <xdr:to>
      <xdr:col>0</xdr:col>
      <xdr:colOff>424558</xdr:colOff>
      <xdr:row>61</xdr:row>
      <xdr:rowOff>336177</xdr:rowOff>
    </xdr:to>
    <xdr:pic>
      <xdr:nvPicPr>
        <xdr:cNvPr id="50" name="Picture 63" descr="C:\Users\hfreeth\AppData\Local\Microsoft\Windows\Temporary Internet Files\Content.IE5\XLHOTTUP\MM900254501[1].gif">
          <a:hlinkClick xmlns:r="http://schemas.openxmlformats.org/officeDocument/2006/relationships" r:id="rId3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3980589"/>
          <a:ext cx="267674" cy="268941"/>
        </a:xfrm>
        <a:prstGeom prst="rect">
          <a:avLst/>
        </a:prstGeom>
        <a:noFill/>
      </xdr:spPr>
    </xdr:pic>
    <xdr:clientData/>
  </xdr:twoCellAnchor>
  <xdr:twoCellAnchor editAs="oneCell">
    <xdr:from>
      <xdr:col>0</xdr:col>
      <xdr:colOff>156884</xdr:colOff>
      <xdr:row>63</xdr:row>
      <xdr:rowOff>67236</xdr:rowOff>
    </xdr:from>
    <xdr:to>
      <xdr:col>0</xdr:col>
      <xdr:colOff>424558</xdr:colOff>
      <xdr:row>63</xdr:row>
      <xdr:rowOff>336177</xdr:rowOff>
    </xdr:to>
    <xdr:pic>
      <xdr:nvPicPr>
        <xdr:cNvPr id="51" name="Picture 63" descr="C:\Users\hfreeth\AppData\Local\Microsoft\Windows\Temporary Internet Files\Content.IE5\XLHOTTUP\MM900254501[1].gif">
          <a:hlinkClick xmlns:r="http://schemas.openxmlformats.org/officeDocument/2006/relationships" r:id="rId3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4742589"/>
          <a:ext cx="267674" cy="268941"/>
        </a:xfrm>
        <a:prstGeom prst="rect">
          <a:avLst/>
        </a:prstGeom>
        <a:noFill/>
      </xdr:spPr>
    </xdr:pic>
    <xdr:clientData/>
  </xdr:twoCellAnchor>
  <xdr:twoCellAnchor editAs="oneCell">
    <xdr:from>
      <xdr:col>0</xdr:col>
      <xdr:colOff>156884</xdr:colOff>
      <xdr:row>63</xdr:row>
      <xdr:rowOff>67236</xdr:rowOff>
    </xdr:from>
    <xdr:to>
      <xdr:col>0</xdr:col>
      <xdr:colOff>424558</xdr:colOff>
      <xdr:row>63</xdr:row>
      <xdr:rowOff>336177</xdr:rowOff>
    </xdr:to>
    <xdr:pic>
      <xdr:nvPicPr>
        <xdr:cNvPr id="52" name="Picture 63" descr="C:\Users\hfreeth\AppData\Local\Microsoft\Windows\Temporary Internet Files\Content.IE5\XLHOTTUP\MM900254501[1].gif">
          <a:hlinkClick xmlns:r="http://schemas.openxmlformats.org/officeDocument/2006/relationships" r:id="rId3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4742589"/>
          <a:ext cx="267674" cy="268941"/>
        </a:xfrm>
        <a:prstGeom prst="rect">
          <a:avLst/>
        </a:prstGeom>
        <a:noFill/>
      </xdr:spPr>
    </xdr:pic>
    <xdr:clientData/>
  </xdr:twoCellAnchor>
  <xdr:twoCellAnchor editAs="oneCell">
    <xdr:from>
      <xdr:col>0</xdr:col>
      <xdr:colOff>154640</xdr:colOff>
      <xdr:row>81</xdr:row>
      <xdr:rowOff>65074</xdr:rowOff>
    </xdr:from>
    <xdr:to>
      <xdr:col>0</xdr:col>
      <xdr:colOff>422314</xdr:colOff>
      <xdr:row>81</xdr:row>
      <xdr:rowOff>334015</xdr:rowOff>
    </xdr:to>
    <xdr:pic>
      <xdr:nvPicPr>
        <xdr:cNvPr id="66" name="Picture 65" descr="C:\Users\hfreeth\AppData\Local\Microsoft\Windows\Temporary Internet Files\Content.IE5\XLHOTTUP\MM900254501[1].gif">
          <a:hlinkClick xmlns:r="http://schemas.openxmlformats.org/officeDocument/2006/relationships" r:id="rId3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33940456"/>
          <a:ext cx="267674" cy="268941"/>
        </a:xfrm>
        <a:prstGeom prst="rect">
          <a:avLst/>
        </a:prstGeom>
        <a:noFill/>
      </xdr:spPr>
    </xdr:pic>
    <xdr:clientData/>
  </xdr:twoCellAnchor>
  <xdr:twoCellAnchor editAs="oneCell">
    <xdr:from>
      <xdr:col>0</xdr:col>
      <xdr:colOff>154640</xdr:colOff>
      <xdr:row>82</xdr:row>
      <xdr:rowOff>65074</xdr:rowOff>
    </xdr:from>
    <xdr:to>
      <xdr:col>0</xdr:col>
      <xdr:colOff>422314</xdr:colOff>
      <xdr:row>82</xdr:row>
      <xdr:rowOff>334015</xdr:rowOff>
    </xdr:to>
    <xdr:pic>
      <xdr:nvPicPr>
        <xdr:cNvPr id="67" name="Picture 66" descr="C:\Users\hfreeth\AppData\Local\Microsoft\Windows\Temporary Internet Files\Content.IE5\XLHOTTUP\MM900254501[1].gif">
          <a:hlinkClick xmlns:r="http://schemas.openxmlformats.org/officeDocument/2006/relationships" r:id="rId3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33940456"/>
          <a:ext cx="267674" cy="268941"/>
        </a:xfrm>
        <a:prstGeom prst="rect">
          <a:avLst/>
        </a:prstGeom>
        <a:noFill/>
      </xdr:spPr>
    </xdr:pic>
    <xdr:clientData/>
  </xdr:twoCellAnchor>
  <xdr:twoCellAnchor editAs="oneCell">
    <xdr:from>
      <xdr:col>0</xdr:col>
      <xdr:colOff>154640</xdr:colOff>
      <xdr:row>84</xdr:row>
      <xdr:rowOff>65074</xdr:rowOff>
    </xdr:from>
    <xdr:to>
      <xdr:col>0</xdr:col>
      <xdr:colOff>422314</xdr:colOff>
      <xdr:row>84</xdr:row>
      <xdr:rowOff>334015</xdr:rowOff>
    </xdr:to>
    <xdr:pic>
      <xdr:nvPicPr>
        <xdr:cNvPr id="69" name="Picture 68" descr="C:\Users\hfreeth\AppData\Local\Microsoft\Windows\Temporary Internet Files\Content.IE5\XLHOTTUP\MM900254501[1].gif">
          <a:hlinkClick xmlns:r="http://schemas.openxmlformats.org/officeDocument/2006/relationships" r:id="rId3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33940456"/>
          <a:ext cx="267674" cy="268941"/>
        </a:xfrm>
        <a:prstGeom prst="rect">
          <a:avLst/>
        </a:prstGeom>
        <a:noFill/>
      </xdr:spPr>
    </xdr:pic>
    <xdr:clientData/>
  </xdr:twoCellAnchor>
  <xdr:twoCellAnchor editAs="oneCell">
    <xdr:from>
      <xdr:col>0</xdr:col>
      <xdr:colOff>154640</xdr:colOff>
      <xdr:row>85</xdr:row>
      <xdr:rowOff>65074</xdr:rowOff>
    </xdr:from>
    <xdr:to>
      <xdr:col>0</xdr:col>
      <xdr:colOff>422314</xdr:colOff>
      <xdr:row>85</xdr:row>
      <xdr:rowOff>334015</xdr:rowOff>
    </xdr:to>
    <xdr:pic>
      <xdr:nvPicPr>
        <xdr:cNvPr id="70" name="Picture 69" descr="C:\Users\hfreeth\AppData\Local\Microsoft\Windows\Temporary Internet Files\Content.IE5\XLHOTTUP\MM900254501[1].gif">
          <a:hlinkClick xmlns:r="http://schemas.openxmlformats.org/officeDocument/2006/relationships" r:id="rId3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35654956"/>
          <a:ext cx="267674" cy="268941"/>
        </a:xfrm>
        <a:prstGeom prst="rect">
          <a:avLst/>
        </a:prstGeom>
        <a:noFill/>
      </xdr:spPr>
    </xdr:pic>
    <xdr:clientData/>
  </xdr:twoCellAnchor>
  <xdr:twoCellAnchor editAs="oneCell">
    <xdr:from>
      <xdr:col>0</xdr:col>
      <xdr:colOff>154640</xdr:colOff>
      <xdr:row>87</xdr:row>
      <xdr:rowOff>65074</xdr:rowOff>
    </xdr:from>
    <xdr:to>
      <xdr:col>0</xdr:col>
      <xdr:colOff>422314</xdr:colOff>
      <xdr:row>87</xdr:row>
      <xdr:rowOff>334015</xdr:rowOff>
    </xdr:to>
    <xdr:pic>
      <xdr:nvPicPr>
        <xdr:cNvPr id="71" name="Picture 70" descr="C:\Users\hfreeth\AppData\Local\Microsoft\Windows\Temporary Internet Files\Content.IE5\XLHOTTUP\MM900254501[1].gif">
          <a:hlinkClick xmlns:r="http://schemas.openxmlformats.org/officeDocument/2006/relationships" r:id="rId3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36416956"/>
          <a:ext cx="267674" cy="268941"/>
        </a:xfrm>
        <a:prstGeom prst="rect">
          <a:avLst/>
        </a:prstGeom>
        <a:noFill/>
      </xdr:spPr>
    </xdr:pic>
    <xdr:clientData/>
  </xdr:twoCellAnchor>
  <xdr:twoCellAnchor editAs="oneCell">
    <xdr:from>
      <xdr:col>0</xdr:col>
      <xdr:colOff>154640</xdr:colOff>
      <xdr:row>89</xdr:row>
      <xdr:rowOff>65074</xdr:rowOff>
    </xdr:from>
    <xdr:to>
      <xdr:col>0</xdr:col>
      <xdr:colOff>422314</xdr:colOff>
      <xdr:row>89</xdr:row>
      <xdr:rowOff>334015</xdr:rowOff>
    </xdr:to>
    <xdr:pic>
      <xdr:nvPicPr>
        <xdr:cNvPr id="72" name="Picture 71" descr="C:\Users\hfreeth\AppData\Local\Microsoft\Windows\Temporary Internet Files\Content.IE5\XLHOTTUP\MM900254501[1].gif">
          <a:hlinkClick xmlns:r="http://schemas.openxmlformats.org/officeDocument/2006/relationships" r:id="rId3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37750456"/>
          <a:ext cx="267674" cy="268941"/>
        </a:xfrm>
        <a:prstGeom prst="rect">
          <a:avLst/>
        </a:prstGeom>
        <a:noFill/>
      </xdr:spPr>
    </xdr:pic>
    <xdr:clientData/>
  </xdr:twoCellAnchor>
  <xdr:twoCellAnchor editAs="oneCell">
    <xdr:from>
      <xdr:col>0</xdr:col>
      <xdr:colOff>154640</xdr:colOff>
      <xdr:row>101</xdr:row>
      <xdr:rowOff>65074</xdr:rowOff>
    </xdr:from>
    <xdr:to>
      <xdr:col>0</xdr:col>
      <xdr:colOff>422314</xdr:colOff>
      <xdr:row>101</xdr:row>
      <xdr:rowOff>334015</xdr:rowOff>
    </xdr:to>
    <xdr:pic>
      <xdr:nvPicPr>
        <xdr:cNvPr id="74" name="Picture 73" descr="C:\Users\hfreeth\AppData\Local\Microsoft\Windows\Temporary Internet Files\Content.IE5\XLHOTTUP\MM900254501[1].gif">
          <a:hlinkClick xmlns:r="http://schemas.openxmlformats.org/officeDocument/2006/relationships" r:id="rId4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45034280"/>
          <a:ext cx="267674" cy="268941"/>
        </a:xfrm>
        <a:prstGeom prst="rect">
          <a:avLst/>
        </a:prstGeom>
        <a:noFill/>
      </xdr:spPr>
    </xdr:pic>
    <xdr:clientData/>
  </xdr:twoCellAnchor>
  <xdr:twoCellAnchor editAs="oneCell">
    <xdr:from>
      <xdr:col>0</xdr:col>
      <xdr:colOff>154640</xdr:colOff>
      <xdr:row>102</xdr:row>
      <xdr:rowOff>65074</xdr:rowOff>
    </xdr:from>
    <xdr:to>
      <xdr:col>0</xdr:col>
      <xdr:colOff>422314</xdr:colOff>
      <xdr:row>102</xdr:row>
      <xdr:rowOff>334015</xdr:rowOff>
    </xdr:to>
    <xdr:pic>
      <xdr:nvPicPr>
        <xdr:cNvPr id="75" name="Picture 74" descr="C:\Users\hfreeth\AppData\Local\Microsoft\Windows\Temporary Internet Files\Content.IE5\XLHOTTUP\MM900254501[1].gif">
          <a:hlinkClick xmlns:r="http://schemas.openxmlformats.org/officeDocument/2006/relationships" r:id="rId4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45034280"/>
          <a:ext cx="267674" cy="268941"/>
        </a:xfrm>
        <a:prstGeom prst="rect">
          <a:avLst/>
        </a:prstGeom>
        <a:noFill/>
      </xdr:spPr>
    </xdr:pic>
    <xdr:clientData/>
  </xdr:twoCellAnchor>
  <xdr:twoCellAnchor editAs="oneCell">
    <xdr:from>
      <xdr:col>0</xdr:col>
      <xdr:colOff>154640</xdr:colOff>
      <xdr:row>103</xdr:row>
      <xdr:rowOff>65074</xdr:rowOff>
    </xdr:from>
    <xdr:to>
      <xdr:col>0</xdr:col>
      <xdr:colOff>422314</xdr:colOff>
      <xdr:row>103</xdr:row>
      <xdr:rowOff>334015</xdr:rowOff>
    </xdr:to>
    <xdr:pic>
      <xdr:nvPicPr>
        <xdr:cNvPr id="76" name="Picture 75" descr="C:\Users\hfreeth\AppData\Local\Microsoft\Windows\Temporary Internet Files\Content.IE5\XLHOTTUP\MM900254501[1].gif">
          <a:hlinkClick xmlns:r="http://schemas.openxmlformats.org/officeDocument/2006/relationships" r:id="rId4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45986780"/>
          <a:ext cx="267674" cy="268941"/>
        </a:xfrm>
        <a:prstGeom prst="rect">
          <a:avLst/>
        </a:prstGeom>
        <a:noFill/>
      </xdr:spPr>
    </xdr:pic>
    <xdr:clientData/>
  </xdr:twoCellAnchor>
  <xdr:twoCellAnchor editAs="oneCell">
    <xdr:from>
      <xdr:col>0</xdr:col>
      <xdr:colOff>154640</xdr:colOff>
      <xdr:row>104</xdr:row>
      <xdr:rowOff>65074</xdr:rowOff>
    </xdr:from>
    <xdr:to>
      <xdr:col>0</xdr:col>
      <xdr:colOff>422314</xdr:colOff>
      <xdr:row>104</xdr:row>
      <xdr:rowOff>334015</xdr:rowOff>
    </xdr:to>
    <xdr:pic>
      <xdr:nvPicPr>
        <xdr:cNvPr id="77" name="Picture 76" descr="C:\Users\hfreeth\AppData\Local\Microsoft\Windows\Temporary Internet Files\Content.IE5\XLHOTTUP\MM900254501[1].gif">
          <a:hlinkClick xmlns:r="http://schemas.openxmlformats.org/officeDocument/2006/relationships" r:id="rId4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45034280"/>
          <a:ext cx="267674" cy="268941"/>
        </a:xfrm>
        <a:prstGeom prst="rect">
          <a:avLst/>
        </a:prstGeom>
        <a:noFill/>
      </xdr:spPr>
    </xdr:pic>
    <xdr:clientData/>
  </xdr:twoCellAnchor>
  <xdr:twoCellAnchor editAs="oneCell">
    <xdr:from>
      <xdr:col>0</xdr:col>
      <xdr:colOff>154640</xdr:colOff>
      <xdr:row>105</xdr:row>
      <xdr:rowOff>65074</xdr:rowOff>
    </xdr:from>
    <xdr:to>
      <xdr:col>0</xdr:col>
      <xdr:colOff>422314</xdr:colOff>
      <xdr:row>105</xdr:row>
      <xdr:rowOff>334015</xdr:rowOff>
    </xdr:to>
    <xdr:pic>
      <xdr:nvPicPr>
        <xdr:cNvPr id="78" name="Picture 77" descr="C:\Users\hfreeth\AppData\Local\Microsoft\Windows\Temporary Internet Files\Content.IE5\XLHOTTUP\MM900254501[1].gif">
          <a:hlinkClick xmlns:r="http://schemas.openxmlformats.org/officeDocument/2006/relationships" r:id="rId4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45986780"/>
          <a:ext cx="267674" cy="268941"/>
        </a:xfrm>
        <a:prstGeom prst="rect">
          <a:avLst/>
        </a:prstGeom>
        <a:noFill/>
      </xdr:spPr>
    </xdr:pic>
    <xdr:clientData/>
  </xdr:twoCellAnchor>
  <xdr:twoCellAnchor editAs="oneCell">
    <xdr:from>
      <xdr:col>0</xdr:col>
      <xdr:colOff>154640</xdr:colOff>
      <xdr:row>106</xdr:row>
      <xdr:rowOff>65074</xdr:rowOff>
    </xdr:from>
    <xdr:to>
      <xdr:col>0</xdr:col>
      <xdr:colOff>422314</xdr:colOff>
      <xdr:row>106</xdr:row>
      <xdr:rowOff>334015</xdr:rowOff>
    </xdr:to>
    <xdr:pic>
      <xdr:nvPicPr>
        <xdr:cNvPr id="79" name="Picture 78" descr="C:\Users\hfreeth\AppData\Local\Microsoft\Windows\Temporary Internet Files\Content.IE5\XLHOTTUP\MM900254501[1].gif">
          <a:hlinkClick xmlns:r="http://schemas.openxmlformats.org/officeDocument/2006/relationships" r:id="rId4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49034780"/>
          <a:ext cx="267674" cy="268941"/>
        </a:xfrm>
        <a:prstGeom prst="rect">
          <a:avLst/>
        </a:prstGeom>
        <a:noFill/>
      </xdr:spPr>
    </xdr:pic>
    <xdr:clientData/>
  </xdr:twoCellAnchor>
  <xdr:twoCellAnchor editAs="oneCell">
    <xdr:from>
      <xdr:col>0</xdr:col>
      <xdr:colOff>154640</xdr:colOff>
      <xdr:row>109</xdr:row>
      <xdr:rowOff>65074</xdr:rowOff>
    </xdr:from>
    <xdr:to>
      <xdr:col>0</xdr:col>
      <xdr:colOff>422314</xdr:colOff>
      <xdr:row>109</xdr:row>
      <xdr:rowOff>334015</xdr:rowOff>
    </xdr:to>
    <xdr:pic>
      <xdr:nvPicPr>
        <xdr:cNvPr id="81" name="Picture 80" descr="C:\Users\hfreeth\AppData\Local\Microsoft\Windows\Temporary Internet Files\Content.IE5\XLHOTTUP\MM900254501[1].gif">
          <a:hlinkClick xmlns:r="http://schemas.openxmlformats.org/officeDocument/2006/relationships" r:id="rId4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50177780"/>
          <a:ext cx="267674" cy="268941"/>
        </a:xfrm>
        <a:prstGeom prst="rect">
          <a:avLst/>
        </a:prstGeom>
        <a:noFill/>
      </xdr:spPr>
    </xdr:pic>
    <xdr:clientData/>
  </xdr:twoCellAnchor>
  <xdr:twoCellAnchor editAs="oneCell">
    <xdr:from>
      <xdr:col>0</xdr:col>
      <xdr:colOff>154640</xdr:colOff>
      <xdr:row>122</xdr:row>
      <xdr:rowOff>65074</xdr:rowOff>
    </xdr:from>
    <xdr:to>
      <xdr:col>0</xdr:col>
      <xdr:colOff>422314</xdr:colOff>
      <xdr:row>122</xdr:row>
      <xdr:rowOff>334015</xdr:rowOff>
    </xdr:to>
    <xdr:pic>
      <xdr:nvPicPr>
        <xdr:cNvPr id="93" name="Picture 92" descr="C:\Users\hfreeth\AppData\Local\Microsoft\Windows\Temporary Internet Files\Content.IE5\XLHOTTUP\MM900254501[1].gif">
          <a:hlinkClick xmlns:r="http://schemas.openxmlformats.org/officeDocument/2006/relationships" r:id="rId4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4640" y="52082780"/>
          <a:ext cx="267674" cy="26894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156884</xdr:colOff>
      <xdr:row>13</xdr:row>
      <xdr:rowOff>67236</xdr:rowOff>
    </xdr:from>
    <xdr:to>
      <xdr:col>0</xdr:col>
      <xdr:colOff>424558</xdr:colOff>
      <xdr:row>13</xdr:row>
      <xdr:rowOff>336177</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781736"/>
          <a:ext cx="267674" cy="268941"/>
        </a:xfrm>
        <a:prstGeom prst="rect">
          <a:avLst/>
        </a:prstGeom>
        <a:noFill/>
      </xdr:spPr>
    </xdr:pic>
    <xdr:clientData/>
  </xdr:twoCellAnchor>
  <xdr:twoCellAnchor editAs="oneCell">
    <xdr:from>
      <xdr:col>0</xdr:col>
      <xdr:colOff>156884</xdr:colOff>
      <xdr:row>17</xdr:row>
      <xdr:rowOff>67236</xdr:rowOff>
    </xdr:from>
    <xdr:to>
      <xdr:col>0</xdr:col>
      <xdr:colOff>424558</xdr:colOff>
      <xdr:row>17</xdr:row>
      <xdr:rowOff>336177</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4258236"/>
          <a:ext cx="267674" cy="268941"/>
        </a:xfrm>
        <a:prstGeom prst="rect">
          <a:avLst/>
        </a:prstGeom>
        <a:noFill/>
      </xdr:spPr>
    </xdr:pic>
    <xdr:clientData/>
  </xdr:twoCellAnchor>
  <xdr:twoCellAnchor editAs="oneCell">
    <xdr:from>
      <xdr:col>0</xdr:col>
      <xdr:colOff>156884</xdr:colOff>
      <xdr:row>19</xdr:row>
      <xdr:rowOff>67236</xdr:rowOff>
    </xdr:from>
    <xdr:to>
      <xdr:col>0</xdr:col>
      <xdr:colOff>424558</xdr:colOff>
      <xdr:row>19</xdr:row>
      <xdr:rowOff>336177</xdr:rowOff>
    </xdr:to>
    <xdr:pic>
      <xdr:nvPicPr>
        <xdr:cNvPr id="4"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7485530"/>
          <a:ext cx="267674" cy="268941"/>
        </a:xfrm>
        <a:prstGeom prst="rect">
          <a:avLst/>
        </a:prstGeom>
        <a:noFill/>
      </xdr:spPr>
    </xdr:pic>
    <xdr:clientData/>
  </xdr:twoCellAnchor>
  <xdr:twoCellAnchor editAs="oneCell">
    <xdr:from>
      <xdr:col>0</xdr:col>
      <xdr:colOff>156884</xdr:colOff>
      <xdr:row>25</xdr:row>
      <xdr:rowOff>67236</xdr:rowOff>
    </xdr:from>
    <xdr:to>
      <xdr:col>0</xdr:col>
      <xdr:colOff>424558</xdr:colOff>
      <xdr:row>25</xdr:row>
      <xdr:rowOff>336177</xdr:rowOff>
    </xdr:to>
    <xdr:pic>
      <xdr:nvPicPr>
        <xdr:cNvPr id="11"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0197354"/>
          <a:ext cx="267674" cy="268941"/>
        </a:xfrm>
        <a:prstGeom prst="rect">
          <a:avLst/>
        </a:prstGeom>
        <a:noFill/>
      </xdr:spPr>
    </xdr:pic>
    <xdr:clientData/>
  </xdr:twoCellAnchor>
  <xdr:twoCellAnchor editAs="oneCell">
    <xdr:from>
      <xdr:col>0</xdr:col>
      <xdr:colOff>156884</xdr:colOff>
      <xdr:row>31</xdr:row>
      <xdr:rowOff>67236</xdr:rowOff>
    </xdr:from>
    <xdr:to>
      <xdr:col>0</xdr:col>
      <xdr:colOff>424558</xdr:colOff>
      <xdr:row>31</xdr:row>
      <xdr:rowOff>336177</xdr:rowOff>
    </xdr:to>
    <xdr:pic>
      <xdr:nvPicPr>
        <xdr:cNvPr id="19"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0600765"/>
          <a:ext cx="267674" cy="268941"/>
        </a:xfrm>
        <a:prstGeom prst="rect">
          <a:avLst/>
        </a:prstGeom>
        <a:noFill/>
      </xdr:spPr>
    </xdr:pic>
    <xdr:clientData/>
  </xdr:twoCellAnchor>
  <xdr:twoCellAnchor editAs="oneCell">
    <xdr:from>
      <xdr:col>0</xdr:col>
      <xdr:colOff>156884</xdr:colOff>
      <xdr:row>38</xdr:row>
      <xdr:rowOff>67236</xdr:rowOff>
    </xdr:from>
    <xdr:to>
      <xdr:col>0</xdr:col>
      <xdr:colOff>424558</xdr:colOff>
      <xdr:row>38</xdr:row>
      <xdr:rowOff>336177</xdr:rowOff>
    </xdr:to>
    <xdr:pic>
      <xdr:nvPicPr>
        <xdr:cNvPr id="23"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4567648"/>
          <a:ext cx="267674" cy="268941"/>
        </a:xfrm>
        <a:prstGeom prst="rect">
          <a:avLst/>
        </a:prstGeom>
        <a:noFill/>
      </xdr:spPr>
    </xdr:pic>
    <xdr:clientData/>
  </xdr:twoCellAnchor>
  <xdr:twoCellAnchor editAs="oneCell">
    <xdr:from>
      <xdr:col>0</xdr:col>
      <xdr:colOff>163607</xdr:colOff>
      <xdr:row>39</xdr:row>
      <xdr:rowOff>62760</xdr:rowOff>
    </xdr:from>
    <xdr:to>
      <xdr:col>0</xdr:col>
      <xdr:colOff>431281</xdr:colOff>
      <xdr:row>40</xdr:row>
      <xdr:rowOff>141201</xdr:rowOff>
    </xdr:to>
    <xdr:pic>
      <xdr:nvPicPr>
        <xdr:cNvPr id="25"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3607" y="15739789"/>
          <a:ext cx="267674" cy="268941"/>
        </a:xfrm>
        <a:prstGeom prst="rect">
          <a:avLst/>
        </a:prstGeom>
        <a:noFill/>
      </xdr:spPr>
    </xdr:pic>
    <xdr:clientData/>
  </xdr:twoCellAnchor>
  <xdr:twoCellAnchor editAs="oneCell">
    <xdr:from>
      <xdr:col>0</xdr:col>
      <xdr:colOff>156884</xdr:colOff>
      <xdr:row>48</xdr:row>
      <xdr:rowOff>67236</xdr:rowOff>
    </xdr:from>
    <xdr:to>
      <xdr:col>0</xdr:col>
      <xdr:colOff>424558</xdr:colOff>
      <xdr:row>49</xdr:row>
      <xdr:rowOff>0</xdr:rowOff>
    </xdr:to>
    <xdr:pic>
      <xdr:nvPicPr>
        <xdr:cNvPr id="29"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5172765"/>
          <a:ext cx="267674" cy="268941"/>
        </a:xfrm>
        <a:prstGeom prst="rect">
          <a:avLst/>
        </a:prstGeom>
        <a:noFill/>
      </xdr:spPr>
    </xdr:pic>
    <xdr:clientData/>
  </xdr:twoCellAnchor>
  <xdr:twoCellAnchor editAs="oneCell">
    <xdr:from>
      <xdr:col>0</xdr:col>
      <xdr:colOff>163608</xdr:colOff>
      <xdr:row>44</xdr:row>
      <xdr:rowOff>73952</xdr:rowOff>
    </xdr:from>
    <xdr:to>
      <xdr:col>0</xdr:col>
      <xdr:colOff>431282</xdr:colOff>
      <xdr:row>45</xdr:row>
      <xdr:rowOff>152393</xdr:rowOff>
    </xdr:to>
    <xdr:pic>
      <xdr:nvPicPr>
        <xdr:cNvPr id="30"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3608" y="17084481"/>
          <a:ext cx="267674" cy="268941"/>
        </a:xfrm>
        <a:prstGeom prst="rect">
          <a:avLst/>
        </a:prstGeom>
        <a:noFill/>
      </xdr:spPr>
    </xdr:pic>
    <xdr:clientData/>
  </xdr:twoCellAnchor>
  <xdr:twoCellAnchor editAs="oneCell">
    <xdr:from>
      <xdr:col>0</xdr:col>
      <xdr:colOff>156884</xdr:colOff>
      <xdr:row>52</xdr:row>
      <xdr:rowOff>67236</xdr:rowOff>
    </xdr:from>
    <xdr:to>
      <xdr:col>0</xdr:col>
      <xdr:colOff>424558</xdr:colOff>
      <xdr:row>52</xdr:row>
      <xdr:rowOff>336177</xdr:rowOff>
    </xdr:to>
    <xdr:pic>
      <xdr:nvPicPr>
        <xdr:cNvPr id="33"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5172765"/>
          <a:ext cx="267674" cy="268941"/>
        </a:xfrm>
        <a:prstGeom prst="rect">
          <a:avLst/>
        </a:prstGeom>
        <a:noFill/>
      </xdr:spPr>
    </xdr:pic>
    <xdr:clientData/>
  </xdr:twoCellAnchor>
  <xdr:twoCellAnchor editAs="oneCell">
    <xdr:from>
      <xdr:col>0</xdr:col>
      <xdr:colOff>156884</xdr:colOff>
      <xdr:row>64</xdr:row>
      <xdr:rowOff>67236</xdr:rowOff>
    </xdr:from>
    <xdr:to>
      <xdr:col>0</xdr:col>
      <xdr:colOff>424558</xdr:colOff>
      <xdr:row>64</xdr:row>
      <xdr:rowOff>336177</xdr:rowOff>
    </xdr:to>
    <xdr:pic>
      <xdr:nvPicPr>
        <xdr:cNvPr id="40"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20562795"/>
          <a:ext cx="267674" cy="268941"/>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156884</xdr:colOff>
      <xdr:row>4</xdr:row>
      <xdr:rowOff>67236</xdr:rowOff>
    </xdr:from>
    <xdr:to>
      <xdr:col>0</xdr:col>
      <xdr:colOff>424558</xdr:colOff>
      <xdr:row>4</xdr:row>
      <xdr:rowOff>336177</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4258236"/>
          <a:ext cx="267674" cy="268941"/>
        </a:xfrm>
        <a:prstGeom prst="rect">
          <a:avLst/>
        </a:prstGeom>
        <a:noFill/>
      </xdr:spPr>
    </xdr:pic>
    <xdr:clientData/>
  </xdr:twoCellAnchor>
  <xdr:twoCellAnchor editAs="oneCell">
    <xdr:from>
      <xdr:col>0</xdr:col>
      <xdr:colOff>156884</xdr:colOff>
      <xdr:row>7</xdr:row>
      <xdr:rowOff>67236</xdr:rowOff>
    </xdr:from>
    <xdr:to>
      <xdr:col>0</xdr:col>
      <xdr:colOff>424558</xdr:colOff>
      <xdr:row>7</xdr:row>
      <xdr:rowOff>336177</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019736"/>
          <a:ext cx="267674" cy="268941"/>
        </a:xfrm>
        <a:prstGeom prst="rect">
          <a:avLst/>
        </a:prstGeom>
        <a:noFill/>
      </xdr:spPr>
    </xdr:pic>
    <xdr:clientData/>
  </xdr:twoCellAnchor>
  <xdr:twoCellAnchor editAs="oneCell">
    <xdr:from>
      <xdr:col>0</xdr:col>
      <xdr:colOff>156884</xdr:colOff>
      <xdr:row>8</xdr:row>
      <xdr:rowOff>67236</xdr:rowOff>
    </xdr:from>
    <xdr:to>
      <xdr:col>0</xdr:col>
      <xdr:colOff>424558</xdr:colOff>
      <xdr:row>8</xdr:row>
      <xdr:rowOff>336177</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019736"/>
          <a:ext cx="267674" cy="268941"/>
        </a:xfrm>
        <a:prstGeom prst="rect">
          <a:avLst/>
        </a:prstGeom>
        <a:noFill/>
      </xdr:spPr>
    </xdr:pic>
    <xdr:clientData/>
  </xdr:twoCellAnchor>
  <xdr:twoCellAnchor editAs="oneCell">
    <xdr:from>
      <xdr:col>0</xdr:col>
      <xdr:colOff>156884</xdr:colOff>
      <xdr:row>9</xdr:row>
      <xdr:rowOff>67236</xdr:rowOff>
    </xdr:from>
    <xdr:to>
      <xdr:col>0</xdr:col>
      <xdr:colOff>424558</xdr:colOff>
      <xdr:row>9</xdr:row>
      <xdr:rowOff>336177</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1019736"/>
          <a:ext cx="267674" cy="268941"/>
        </a:xfrm>
        <a:prstGeom prst="rect">
          <a:avLst/>
        </a:prstGeom>
        <a:noFill/>
      </xdr:spPr>
    </xdr:pic>
    <xdr:clientData/>
  </xdr:twoCellAnchor>
  <xdr:twoCellAnchor editAs="oneCell">
    <xdr:from>
      <xdr:col>0</xdr:col>
      <xdr:colOff>156884</xdr:colOff>
      <xdr:row>12</xdr:row>
      <xdr:rowOff>67236</xdr:rowOff>
    </xdr:from>
    <xdr:to>
      <xdr:col>0</xdr:col>
      <xdr:colOff>424558</xdr:colOff>
      <xdr:row>12</xdr:row>
      <xdr:rowOff>336177</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3686736"/>
          <a:ext cx="267674" cy="268941"/>
        </a:xfrm>
        <a:prstGeom prst="rect">
          <a:avLst/>
        </a:prstGeom>
        <a:noFill/>
      </xdr:spPr>
    </xdr:pic>
    <xdr:clientData/>
  </xdr:twoCellAnchor>
  <xdr:twoCellAnchor editAs="oneCell">
    <xdr:from>
      <xdr:col>0</xdr:col>
      <xdr:colOff>156884</xdr:colOff>
      <xdr:row>13</xdr:row>
      <xdr:rowOff>67236</xdr:rowOff>
    </xdr:from>
    <xdr:to>
      <xdr:col>0</xdr:col>
      <xdr:colOff>424558</xdr:colOff>
      <xdr:row>13</xdr:row>
      <xdr:rowOff>336177</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4448736"/>
          <a:ext cx="267674" cy="268941"/>
        </a:xfrm>
        <a:prstGeom prst="rect">
          <a:avLst/>
        </a:prstGeom>
        <a:noFill/>
      </xdr:spPr>
    </xdr:pic>
    <xdr:clientData/>
  </xdr:twoCellAnchor>
  <xdr:twoCellAnchor editAs="oneCell">
    <xdr:from>
      <xdr:col>0</xdr:col>
      <xdr:colOff>156884</xdr:colOff>
      <xdr:row>14</xdr:row>
      <xdr:rowOff>67236</xdr:rowOff>
    </xdr:from>
    <xdr:to>
      <xdr:col>0</xdr:col>
      <xdr:colOff>424558</xdr:colOff>
      <xdr:row>14</xdr:row>
      <xdr:rowOff>336177</xdr:rowOff>
    </xdr:to>
    <xdr:pic>
      <xdr:nvPicPr>
        <xdr:cNvPr id="10"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4448736"/>
          <a:ext cx="267674" cy="268941"/>
        </a:xfrm>
        <a:prstGeom prst="rect">
          <a:avLst/>
        </a:prstGeom>
        <a:noFill/>
      </xdr:spPr>
    </xdr:pic>
    <xdr:clientData/>
  </xdr:twoCellAnchor>
  <xdr:twoCellAnchor editAs="oneCell">
    <xdr:from>
      <xdr:col>0</xdr:col>
      <xdr:colOff>156884</xdr:colOff>
      <xdr:row>15</xdr:row>
      <xdr:rowOff>67236</xdr:rowOff>
    </xdr:from>
    <xdr:to>
      <xdr:col>0</xdr:col>
      <xdr:colOff>424558</xdr:colOff>
      <xdr:row>15</xdr:row>
      <xdr:rowOff>336177</xdr:rowOff>
    </xdr:to>
    <xdr:pic>
      <xdr:nvPicPr>
        <xdr:cNvPr id="11"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4448736"/>
          <a:ext cx="267674" cy="268941"/>
        </a:xfrm>
        <a:prstGeom prst="rect">
          <a:avLst/>
        </a:prstGeom>
        <a:noFill/>
      </xdr:spPr>
    </xdr:pic>
    <xdr:clientData/>
  </xdr:twoCellAnchor>
  <xdr:twoCellAnchor editAs="oneCell">
    <xdr:from>
      <xdr:col>0</xdr:col>
      <xdr:colOff>156884</xdr:colOff>
      <xdr:row>15</xdr:row>
      <xdr:rowOff>67236</xdr:rowOff>
    </xdr:from>
    <xdr:to>
      <xdr:col>0</xdr:col>
      <xdr:colOff>424558</xdr:colOff>
      <xdr:row>15</xdr:row>
      <xdr:rowOff>336177</xdr:rowOff>
    </xdr:to>
    <xdr:pic>
      <xdr:nvPicPr>
        <xdr:cNvPr id="1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5972736"/>
          <a:ext cx="267674" cy="268941"/>
        </a:xfrm>
        <a:prstGeom prst="rect">
          <a:avLst/>
        </a:prstGeom>
        <a:noFill/>
      </xdr:spPr>
    </xdr:pic>
    <xdr:clientData/>
  </xdr:twoCellAnchor>
  <xdr:twoCellAnchor editAs="oneCell">
    <xdr:from>
      <xdr:col>0</xdr:col>
      <xdr:colOff>156884</xdr:colOff>
      <xdr:row>16</xdr:row>
      <xdr:rowOff>67236</xdr:rowOff>
    </xdr:from>
    <xdr:to>
      <xdr:col>0</xdr:col>
      <xdr:colOff>424558</xdr:colOff>
      <xdr:row>16</xdr:row>
      <xdr:rowOff>336177</xdr:rowOff>
    </xdr:to>
    <xdr:pic>
      <xdr:nvPicPr>
        <xdr:cNvPr id="13" name="Picture 63" descr="C:\Users\hfreeth\AppData\Local\Microsoft\Windows\Temporary Internet Files\Content.IE5\XLHOTTUP\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5972736"/>
          <a:ext cx="267674" cy="268941"/>
        </a:xfrm>
        <a:prstGeom prst="rect">
          <a:avLst/>
        </a:prstGeom>
        <a:noFill/>
      </xdr:spPr>
    </xdr:pic>
    <xdr:clientData/>
  </xdr:twoCellAnchor>
  <xdr:twoCellAnchor editAs="oneCell">
    <xdr:from>
      <xdr:col>0</xdr:col>
      <xdr:colOff>156884</xdr:colOff>
      <xdr:row>16</xdr:row>
      <xdr:rowOff>67236</xdr:rowOff>
    </xdr:from>
    <xdr:to>
      <xdr:col>0</xdr:col>
      <xdr:colOff>424558</xdr:colOff>
      <xdr:row>16</xdr:row>
      <xdr:rowOff>336177</xdr:rowOff>
    </xdr:to>
    <xdr:pic>
      <xdr:nvPicPr>
        <xdr:cNvPr id="14"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5972736"/>
          <a:ext cx="267674" cy="268941"/>
        </a:xfrm>
        <a:prstGeom prst="rect">
          <a:avLst/>
        </a:prstGeom>
        <a:noFill/>
      </xdr:spPr>
    </xdr:pic>
    <xdr:clientData/>
  </xdr:twoCellAnchor>
  <xdr:twoCellAnchor editAs="oneCell">
    <xdr:from>
      <xdr:col>0</xdr:col>
      <xdr:colOff>156884</xdr:colOff>
      <xdr:row>17</xdr:row>
      <xdr:rowOff>67236</xdr:rowOff>
    </xdr:from>
    <xdr:to>
      <xdr:col>0</xdr:col>
      <xdr:colOff>424558</xdr:colOff>
      <xdr:row>17</xdr:row>
      <xdr:rowOff>336177</xdr:rowOff>
    </xdr:to>
    <xdr:pic>
      <xdr:nvPicPr>
        <xdr:cNvPr id="15"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6734736"/>
          <a:ext cx="267674" cy="268941"/>
        </a:xfrm>
        <a:prstGeom prst="rect">
          <a:avLst/>
        </a:prstGeom>
        <a:noFill/>
      </xdr:spPr>
    </xdr:pic>
    <xdr:clientData/>
  </xdr:twoCellAnchor>
  <xdr:twoCellAnchor editAs="oneCell">
    <xdr:from>
      <xdr:col>0</xdr:col>
      <xdr:colOff>156884</xdr:colOff>
      <xdr:row>17</xdr:row>
      <xdr:rowOff>67236</xdr:rowOff>
    </xdr:from>
    <xdr:to>
      <xdr:col>0</xdr:col>
      <xdr:colOff>424558</xdr:colOff>
      <xdr:row>17</xdr:row>
      <xdr:rowOff>336177</xdr:rowOff>
    </xdr:to>
    <xdr:pic>
      <xdr:nvPicPr>
        <xdr:cNvPr id="16"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6734736"/>
          <a:ext cx="267674" cy="268941"/>
        </a:xfrm>
        <a:prstGeom prst="rect">
          <a:avLst/>
        </a:prstGeom>
        <a:noFill/>
      </xdr:spPr>
    </xdr:pic>
    <xdr:clientData/>
  </xdr:twoCellAnchor>
  <xdr:twoCellAnchor editAs="oneCell">
    <xdr:from>
      <xdr:col>0</xdr:col>
      <xdr:colOff>156884</xdr:colOff>
      <xdr:row>18</xdr:row>
      <xdr:rowOff>67236</xdr:rowOff>
    </xdr:from>
    <xdr:to>
      <xdr:col>0</xdr:col>
      <xdr:colOff>424558</xdr:colOff>
      <xdr:row>18</xdr:row>
      <xdr:rowOff>336177</xdr:rowOff>
    </xdr:to>
    <xdr:pic>
      <xdr:nvPicPr>
        <xdr:cNvPr id="17"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6734736"/>
          <a:ext cx="267674" cy="268941"/>
        </a:xfrm>
        <a:prstGeom prst="rect">
          <a:avLst/>
        </a:prstGeom>
        <a:noFill/>
      </xdr:spPr>
    </xdr:pic>
    <xdr:clientData/>
  </xdr:twoCellAnchor>
  <xdr:twoCellAnchor editAs="oneCell">
    <xdr:from>
      <xdr:col>0</xdr:col>
      <xdr:colOff>156884</xdr:colOff>
      <xdr:row>18</xdr:row>
      <xdr:rowOff>67236</xdr:rowOff>
    </xdr:from>
    <xdr:to>
      <xdr:col>0</xdr:col>
      <xdr:colOff>424558</xdr:colOff>
      <xdr:row>18</xdr:row>
      <xdr:rowOff>336177</xdr:rowOff>
    </xdr:to>
    <xdr:pic>
      <xdr:nvPicPr>
        <xdr:cNvPr id="18"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6734736"/>
          <a:ext cx="267674" cy="268941"/>
        </a:xfrm>
        <a:prstGeom prst="rect">
          <a:avLst/>
        </a:prstGeom>
        <a:noFill/>
      </xdr:spPr>
    </xdr:pic>
    <xdr:clientData/>
  </xdr:twoCellAnchor>
  <xdr:twoCellAnchor editAs="oneCell">
    <xdr:from>
      <xdr:col>0</xdr:col>
      <xdr:colOff>156884</xdr:colOff>
      <xdr:row>19</xdr:row>
      <xdr:rowOff>67236</xdr:rowOff>
    </xdr:from>
    <xdr:to>
      <xdr:col>0</xdr:col>
      <xdr:colOff>424558</xdr:colOff>
      <xdr:row>19</xdr:row>
      <xdr:rowOff>336177</xdr:rowOff>
    </xdr:to>
    <xdr:pic>
      <xdr:nvPicPr>
        <xdr:cNvPr id="19"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6734736"/>
          <a:ext cx="267674" cy="268941"/>
        </a:xfrm>
        <a:prstGeom prst="rect">
          <a:avLst/>
        </a:prstGeom>
        <a:noFill/>
      </xdr:spPr>
    </xdr:pic>
    <xdr:clientData/>
  </xdr:twoCellAnchor>
  <xdr:twoCellAnchor editAs="oneCell">
    <xdr:from>
      <xdr:col>0</xdr:col>
      <xdr:colOff>156884</xdr:colOff>
      <xdr:row>19</xdr:row>
      <xdr:rowOff>67236</xdr:rowOff>
    </xdr:from>
    <xdr:to>
      <xdr:col>0</xdr:col>
      <xdr:colOff>424558</xdr:colOff>
      <xdr:row>19</xdr:row>
      <xdr:rowOff>336177</xdr:rowOff>
    </xdr:to>
    <xdr:pic>
      <xdr:nvPicPr>
        <xdr:cNvPr id="20"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6734736"/>
          <a:ext cx="267674" cy="268941"/>
        </a:xfrm>
        <a:prstGeom prst="rect">
          <a:avLst/>
        </a:prstGeom>
        <a:noFill/>
      </xdr:spPr>
    </xdr:pic>
    <xdr:clientData/>
  </xdr:twoCellAnchor>
  <xdr:twoCellAnchor editAs="oneCell">
    <xdr:from>
      <xdr:col>0</xdr:col>
      <xdr:colOff>156884</xdr:colOff>
      <xdr:row>20</xdr:row>
      <xdr:rowOff>67236</xdr:rowOff>
    </xdr:from>
    <xdr:to>
      <xdr:col>0</xdr:col>
      <xdr:colOff>424558</xdr:colOff>
      <xdr:row>20</xdr:row>
      <xdr:rowOff>336177</xdr:rowOff>
    </xdr:to>
    <xdr:pic>
      <xdr:nvPicPr>
        <xdr:cNvPr id="21"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6734736"/>
          <a:ext cx="267674" cy="268941"/>
        </a:xfrm>
        <a:prstGeom prst="rect">
          <a:avLst/>
        </a:prstGeom>
        <a:noFill/>
      </xdr:spPr>
    </xdr:pic>
    <xdr:clientData/>
  </xdr:twoCellAnchor>
  <xdr:twoCellAnchor editAs="oneCell">
    <xdr:from>
      <xdr:col>0</xdr:col>
      <xdr:colOff>156884</xdr:colOff>
      <xdr:row>20</xdr:row>
      <xdr:rowOff>67236</xdr:rowOff>
    </xdr:from>
    <xdr:to>
      <xdr:col>0</xdr:col>
      <xdr:colOff>424558</xdr:colOff>
      <xdr:row>20</xdr:row>
      <xdr:rowOff>336177</xdr:rowOff>
    </xdr:to>
    <xdr:pic>
      <xdr:nvPicPr>
        <xdr:cNvPr id="22"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884" y="6734736"/>
          <a:ext cx="267674" cy="26894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cepod.org.uk/2010eese.htm" TargetMode="External"/><Relationship Id="rId1" Type="http://schemas.openxmlformats.org/officeDocument/2006/relationships/hyperlink" Target="mailto:info@ncepod.org.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6"/>
  <dimension ref="B1:B19"/>
  <sheetViews>
    <sheetView tabSelected="1" workbookViewId="0">
      <selection activeCell="B1" sqref="B1"/>
    </sheetView>
  </sheetViews>
  <sheetFormatPr defaultRowHeight="15"/>
  <cols>
    <col min="1" max="1" width="51" style="18" customWidth="1"/>
    <col min="2" max="2" width="87.5703125" style="18" customWidth="1"/>
    <col min="3" max="16384" width="9.140625" style="18"/>
  </cols>
  <sheetData>
    <row r="1" spans="2:2" ht="18.75" customHeight="1"/>
    <row r="2" spans="2:2" ht="18.75" customHeight="1"/>
    <row r="4" spans="2:2" s="19" customFormat="1"/>
    <row r="5" spans="2:2" s="19" customFormat="1" ht="18.75">
      <c r="B5" s="20" t="s">
        <v>382</v>
      </c>
    </row>
    <row r="6" spans="2:2" s="19" customFormat="1" ht="18.75">
      <c r="B6" s="21" t="s">
        <v>383</v>
      </c>
    </row>
    <row r="7" spans="2:2" s="19" customFormat="1">
      <c r="B7" s="18"/>
    </row>
    <row r="8" spans="2:2" s="19" customFormat="1" ht="75">
      <c r="B8" s="22" t="s">
        <v>385</v>
      </c>
    </row>
    <row r="9" spans="2:2" s="19" customFormat="1">
      <c r="B9" s="18"/>
    </row>
    <row r="10" spans="2:2" s="19" customFormat="1">
      <c r="B10" s="17" t="s">
        <v>384</v>
      </c>
    </row>
    <row r="11" spans="2:2" s="19" customFormat="1">
      <c r="B11" s="17"/>
    </row>
    <row r="12" spans="2:2" s="19" customFormat="1" ht="30">
      <c r="B12" s="14" t="s">
        <v>407</v>
      </c>
    </row>
    <row r="13" spans="2:2" s="19" customFormat="1">
      <c r="B13" s="14"/>
    </row>
    <row r="14" spans="2:2" s="19" customFormat="1" ht="30">
      <c r="B14" s="14" t="s">
        <v>386</v>
      </c>
    </row>
    <row r="15" spans="2:2" s="19" customFormat="1"/>
    <row r="16" spans="2:2" s="19" customFormat="1" ht="30">
      <c r="B16" s="14" t="s">
        <v>472</v>
      </c>
    </row>
    <row r="17" spans="2:2" s="19" customFormat="1">
      <c r="B17" s="133" t="s">
        <v>473</v>
      </c>
    </row>
    <row r="19" spans="2:2" ht="45" customHeight="1"/>
  </sheetData>
  <sheetProtection selectLockedCells="1"/>
  <hyperlinks>
    <hyperlink ref="B10" r:id="rId1"/>
    <hyperlink ref="B17" r:id="rId2"/>
  </hyperlinks>
  <pageMargins left="0.7" right="0.7" top="0.75" bottom="0.75" header="0.3" footer="0.3"/>
  <pageSetup paperSize="9" orientation="portrait" verticalDpi="0" r:id="rId3"/>
  <drawing r:id="rId4"/>
</worksheet>
</file>

<file path=xl/worksheets/sheet10.xml><?xml version="1.0" encoding="utf-8"?>
<worksheet xmlns="http://schemas.openxmlformats.org/spreadsheetml/2006/main" xmlns:r="http://schemas.openxmlformats.org/officeDocument/2006/relationships">
  <sheetPr codeName="Sheet3"/>
  <dimension ref="A1:O33"/>
  <sheetViews>
    <sheetView topLeftCell="A10" workbookViewId="0">
      <selection activeCell="J35" sqref="J35"/>
    </sheetView>
  </sheetViews>
  <sheetFormatPr defaultRowHeight="15"/>
  <sheetData>
    <row r="1" spans="1:15">
      <c r="A1" t="s">
        <v>27</v>
      </c>
      <c r="C1" t="s">
        <v>30</v>
      </c>
      <c r="F1" t="s">
        <v>54</v>
      </c>
      <c r="H1" t="s">
        <v>63</v>
      </c>
      <c r="J1" t="s">
        <v>92</v>
      </c>
      <c r="L1" t="s">
        <v>104</v>
      </c>
      <c r="N1" t="s">
        <v>121</v>
      </c>
    </row>
    <row r="2" spans="1:15">
      <c r="A2" t="s">
        <v>24</v>
      </c>
      <c r="C2" t="s">
        <v>31</v>
      </c>
      <c r="F2" t="s">
        <v>50</v>
      </c>
      <c r="H2" s="1" t="s">
        <v>31</v>
      </c>
      <c r="I2" t="s">
        <v>33</v>
      </c>
      <c r="J2" t="s">
        <v>93</v>
      </c>
      <c r="L2" t="s">
        <v>31</v>
      </c>
      <c r="N2" t="s">
        <v>31</v>
      </c>
    </row>
    <row r="3" spans="1:15">
      <c r="A3" t="s">
        <v>25</v>
      </c>
      <c r="C3" s="1" t="s">
        <v>32</v>
      </c>
      <c r="D3" t="s">
        <v>33</v>
      </c>
      <c r="F3" t="s">
        <v>51</v>
      </c>
      <c r="H3" t="s">
        <v>32</v>
      </c>
      <c r="J3" t="s">
        <v>94</v>
      </c>
      <c r="L3" t="s">
        <v>32</v>
      </c>
      <c r="N3" s="1" t="s">
        <v>32</v>
      </c>
      <c r="O3" t="s">
        <v>33</v>
      </c>
    </row>
    <row r="4" spans="1:15">
      <c r="A4" t="s">
        <v>26</v>
      </c>
      <c r="C4" t="s">
        <v>16</v>
      </c>
      <c r="F4" t="s">
        <v>52</v>
      </c>
      <c r="H4" t="s">
        <v>16</v>
      </c>
      <c r="J4" t="s">
        <v>95</v>
      </c>
      <c r="L4" t="s">
        <v>16</v>
      </c>
      <c r="N4" t="s">
        <v>16</v>
      </c>
    </row>
    <row r="5" spans="1:15">
      <c r="A5" t="s">
        <v>16</v>
      </c>
      <c r="F5" t="s">
        <v>53</v>
      </c>
      <c r="J5" t="s">
        <v>16</v>
      </c>
      <c r="N5" t="s">
        <v>122</v>
      </c>
    </row>
    <row r="10" spans="1:15">
      <c r="A10" t="s">
        <v>129</v>
      </c>
      <c r="C10" t="s">
        <v>179</v>
      </c>
      <c r="E10" t="s">
        <v>246</v>
      </c>
      <c r="G10" t="s">
        <v>252</v>
      </c>
      <c r="I10" t="s">
        <v>259</v>
      </c>
      <c r="K10" t="s">
        <v>267</v>
      </c>
      <c r="M10" t="s">
        <v>300</v>
      </c>
      <c r="O10" t="s">
        <v>389</v>
      </c>
    </row>
    <row r="11" spans="1:15">
      <c r="A11" t="s">
        <v>130</v>
      </c>
      <c r="C11" s="2" t="s">
        <v>181</v>
      </c>
      <c r="E11" t="s">
        <v>42</v>
      </c>
      <c r="G11" t="s">
        <v>253</v>
      </c>
      <c r="I11" t="s">
        <v>50</v>
      </c>
      <c r="K11" t="s">
        <v>124</v>
      </c>
      <c r="M11" t="s">
        <v>31</v>
      </c>
      <c r="O11" t="s">
        <v>390</v>
      </c>
    </row>
    <row r="12" spans="1:15">
      <c r="A12" t="s">
        <v>131</v>
      </c>
      <c r="C12" t="s">
        <v>180</v>
      </c>
      <c r="E12" t="s">
        <v>247</v>
      </c>
      <c r="G12" t="s">
        <v>254</v>
      </c>
      <c r="I12" t="s">
        <v>51</v>
      </c>
      <c r="K12" t="s">
        <v>83</v>
      </c>
      <c r="M12" t="s">
        <v>32</v>
      </c>
      <c r="O12" t="s">
        <v>391</v>
      </c>
    </row>
    <row r="13" spans="1:15">
      <c r="A13" t="s">
        <v>132</v>
      </c>
      <c r="C13" t="s">
        <v>182</v>
      </c>
      <c r="E13" t="s">
        <v>43</v>
      </c>
      <c r="G13" t="s">
        <v>255</v>
      </c>
      <c r="I13" t="s">
        <v>52</v>
      </c>
      <c r="K13" t="s">
        <v>16</v>
      </c>
      <c r="O13" t="s">
        <v>392</v>
      </c>
    </row>
    <row r="14" spans="1:15">
      <c r="A14" t="s">
        <v>133</v>
      </c>
      <c r="C14" t="s">
        <v>16</v>
      </c>
      <c r="E14" t="s">
        <v>44</v>
      </c>
      <c r="G14" t="s">
        <v>16</v>
      </c>
      <c r="I14" t="s">
        <v>260</v>
      </c>
      <c r="O14" t="s">
        <v>393</v>
      </c>
    </row>
    <row r="15" spans="1:15">
      <c r="A15" t="s">
        <v>16</v>
      </c>
      <c r="E15" t="s">
        <v>45</v>
      </c>
      <c r="I15" t="s">
        <v>16</v>
      </c>
      <c r="O15" t="s">
        <v>394</v>
      </c>
    </row>
    <row r="16" spans="1:15">
      <c r="O16" t="s">
        <v>395</v>
      </c>
    </row>
    <row r="17" spans="1:15">
      <c r="O17" t="s">
        <v>396</v>
      </c>
    </row>
    <row r="18" spans="1:15">
      <c r="A18" t="s">
        <v>303</v>
      </c>
      <c r="C18" t="s">
        <v>306</v>
      </c>
      <c r="E18" t="s">
        <v>316</v>
      </c>
      <c r="G18" t="s">
        <v>335</v>
      </c>
      <c r="I18" t="s">
        <v>355</v>
      </c>
      <c r="K18" t="s">
        <v>397</v>
      </c>
      <c r="M18" t="s">
        <v>415</v>
      </c>
      <c r="O18" t="s">
        <v>418</v>
      </c>
    </row>
    <row r="19" spans="1:15">
      <c r="A19" t="s">
        <v>31</v>
      </c>
      <c r="C19" t="s">
        <v>31</v>
      </c>
      <c r="E19" t="s">
        <v>124</v>
      </c>
      <c r="G19" t="s">
        <v>31</v>
      </c>
      <c r="I19" t="s">
        <v>31</v>
      </c>
      <c r="K19" t="s">
        <v>398</v>
      </c>
      <c r="M19" t="s">
        <v>31</v>
      </c>
      <c r="O19" t="s">
        <v>31</v>
      </c>
    </row>
    <row r="20" spans="1:15">
      <c r="A20" t="s">
        <v>32</v>
      </c>
      <c r="C20" t="s">
        <v>32</v>
      </c>
      <c r="E20" t="s">
        <v>83</v>
      </c>
      <c r="G20" t="s">
        <v>32</v>
      </c>
      <c r="I20" t="s">
        <v>32</v>
      </c>
      <c r="K20" t="s">
        <v>399</v>
      </c>
      <c r="M20" t="s">
        <v>32</v>
      </c>
      <c r="O20" t="s">
        <v>32</v>
      </c>
    </row>
    <row r="21" spans="1:15">
      <c r="A21" t="s">
        <v>16</v>
      </c>
      <c r="C21" t="s">
        <v>16</v>
      </c>
      <c r="G21" t="s">
        <v>16</v>
      </c>
      <c r="I21" t="s">
        <v>16</v>
      </c>
      <c r="O21" t="s">
        <v>336</v>
      </c>
    </row>
    <row r="22" spans="1:15">
      <c r="A22" t="s">
        <v>304</v>
      </c>
      <c r="C22" t="s">
        <v>307</v>
      </c>
      <c r="G22" t="s">
        <v>336</v>
      </c>
      <c r="I22" t="s">
        <v>356</v>
      </c>
    </row>
    <row r="24" spans="1:15">
      <c r="A24" t="s">
        <v>423</v>
      </c>
      <c r="C24" t="s">
        <v>425</v>
      </c>
      <c r="E24" t="s">
        <v>427</v>
      </c>
      <c r="G24" t="s">
        <v>428</v>
      </c>
      <c r="I24" t="s">
        <v>444</v>
      </c>
      <c r="K24" t="s">
        <v>458</v>
      </c>
      <c r="M24" t="s">
        <v>459</v>
      </c>
      <c r="O24" t="s">
        <v>461</v>
      </c>
    </row>
    <row r="25" spans="1:15" ht="15" customHeight="1">
      <c r="A25" t="s">
        <v>130</v>
      </c>
      <c r="C25" t="s">
        <v>253</v>
      </c>
      <c r="E25" t="s">
        <v>253</v>
      </c>
      <c r="G25" t="s">
        <v>429</v>
      </c>
      <c r="I25" s="122" t="s">
        <v>218</v>
      </c>
      <c r="K25" s="127" t="s">
        <v>455</v>
      </c>
      <c r="L25" s="127"/>
      <c r="M25" s="129" t="s">
        <v>238</v>
      </c>
      <c r="N25" s="129"/>
      <c r="O25" s="131" t="s">
        <v>42</v>
      </c>
    </row>
    <row r="26" spans="1:15" ht="15" customHeight="1">
      <c r="A26" t="s">
        <v>424</v>
      </c>
      <c r="C26" t="s">
        <v>426</v>
      </c>
      <c r="E26" t="s">
        <v>426</v>
      </c>
      <c r="G26" t="s">
        <v>430</v>
      </c>
      <c r="I26" s="122" t="s">
        <v>219</v>
      </c>
      <c r="K26" s="127" t="s">
        <v>456</v>
      </c>
      <c r="L26" s="127"/>
      <c r="M26" s="129" t="s">
        <v>239</v>
      </c>
      <c r="N26" s="129"/>
      <c r="O26" s="131" t="s">
        <v>247</v>
      </c>
    </row>
    <row r="27" spans="1:15" ht="15" customHeight="1">
      <c r="E27" t="s">
        <v>336</v>
      </c>
      <c r="I27" s="122" t="s">
        <v>220</v>
      </c>
      <c r="K27" s="127" t="s">
        <v>457</v>
      </c>
      <c r="L27" s="127"/>
      <c r="M27" s="130" t="s">
        <v>240</v>
      </c>
      <c r="N27" s="130"/>
      <c r="O27" s="131" t="s">
        <v>43</v>
      </c>
    </row>
    <row r="28" spans="1:15" ht="15" customHeight="1">
      <c r="I28" s="122" t="s">
        <v>221</v>
      </c>
      <c r="K28" s="127" t="s">
        <v>24</v>
      </c>
      <c r="L28" s="127"/>
      <c r="M28" s="130" t="s">
        <v>53</v>
      </c>
      <c r="N28" s="130"/>
      <c r="O28" s="131" t="s">
        <v>44</v>
      </c>
    </row>
    <row r="29" spans="1:15">
      <c r="A29" t="s">
        <v>471</v>
      </c>
      <c r="I29" s="122" t="s">
        <v>222</v>
      </c>
      <c r="O29" s="131" t="s">
        <v>336</v>
      </c>
    </row>
    <row r="30" spans="1:15">
      <c r="A30" s="132">
        <v>1</v>
      </c>
      <c r="I30" s="122" t="s">
        <v>223</v>
      </c>
    </row>
    <row r="31" spans="1:15">
      <c r="A31" s="132">
        <v>2</v>
      </c>
      <c r="I31" s="122" t="s">
        <v>202</v>
      </c>
    </row>
    <row r="32" spans="1:15">
      <c r="A32" s="132">
        <v>3</v>
      </c>
    </row>
    <row r="33" spans="1:1">
      <c r="A33" s="132" t="s">
        <v>336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codeName="Sheet9"/>
  <dimension ref="A1:A35"/>
  <sheetViews>
    <sheetView workbookViewId="0"/>
  </sheetViews>
  <sheetFormatPr defaultRowHeight="15" customHeight="1"/>
  <cols>
    <col min="1" max="1" width="140.140625" style="74" customWidth="1"/>
    <col min="2" max="16384" width="9.140625" style="74"/>
  </cols>
  <sheetData>
    <row r="1" spans="1:1" ht="15" customHeight="1">
      <c r="A1" s="134" t="s">
        <v>401</v>
      </c>
    </row>
    <row r="2" spans="1:1" ht="8.25" customHeight="1"/>
    <row r="3" spans="1:1" ht="15" customHeight="1">
      <c r="A3" s="135" t="s">
        <v>478</v>
      </c>
    </row>
    <row r="4" spans="1:1" ht="8.25" customHeight="1">
      <c r="A4" s="135"/>
    </row>
    <row r="5" spans="1:1" ht="15" customHeight="1">
      <c r="A5" s="74" t="s">
        <v>479</v>
      </c>
    </row>
    <row r="6" spans="1:1" ht="8.25" customHeight="1"/>
    <row r="7" spans="1:1" ht="15" customHeight="1">
      <c r="A7" s="77" t="s">
        <v>474</v>
      </c>
    </row>
    <row r="8" spans="1:1" ht="15" customHeight="1">
      <c r="A8" s="6" t="s">
        <v>475</v>
      </c>
    </row>
    <row r="9" spans="1:1" ht="15" customHeight="1">
      <c r="A9" s="6" t="s">
        <v>481</v>
      </c>
    </row>
    <row r="10" spans="1:1" ht="30" customHeight="1">
      <c r="A10" s="8" t="s">
        <v>482</v>
      </c>
    </row>
    <row r="11" spans="1:1" ht="15" customHeight="1">
      <c r="A11" s="76" t="s">
        <v>476</v>
      </c>
    </row>
    <row r="12" spans="1:1" ht="8.25" customHeight="1">
      <c r="A12" s="76"/>
    </row>
    <row r="13" spans="1:1" ht="15" customHeight="1">
      <c r="A13" s="14" t="s">
        <v>402</v>
      </c>
    </row>
    <row r="14" spans="1:1" ht="8.25" customHeight="1"/>
    <row r="15" spans="1:1" ht="15" customHeight="1">
      <c r="A15" s="74" t="s">
        <v>403</v>
      </c>
    </row>
    <row r="16" spans="1:1" ht="8.25" customHeight="1"/>
    <row r="17" spans="1:1" ht="15" customHeight="1">
      <c r="A17" s="135" t="s">
        <v>404</v>
      </c>
    </row>
    <row r="18" spans="1:1" ht="8.25" customHeight="1"/>
    <row r="19" spans="1:1" ht="15" customHeight="1">
      <c r="A19" s="74" t="s">
        <v>477</v>
      </c>
    </row>
    <row r="20" spans="1:1" ht="8.25" customHeight="1"/>
    <row r="21" spans="1:1" ht="15" customHeight="1">
      <c r="A21" s="136" t="s">
        <v>405</v>
      </c>
    </row>
    <row r="29" spans="1:1" ht="7.5" customHeight="1"/>
    <row r="30" spans="1:1" ht="45" customHeight="1"/>
    <row r="31" spans="1:1" ht="7.5" customHeight="1"/>
    <row r="32" spans="1:1" ht="30" customHeight="1"/>
    <row r="33" ht="7.5" customHeight="1"/>
    <row r="35" ht="8.25" customHeight="1"/>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4"/>
  <dimension ref="A1:N23"/>
  <sheetViews>
    <sheetView topLeftCell="A2" workbookViewId="0">
      <selection activeCell="E5" sqref="E5"/>
    </sheetView>
  </sheetViews>
  <sheetFormatPr defaultRowHeight="15"/>
  <cols>
    <col min="1" max="2" width="9.140625" style="6"/>
    <col min="3" max="3" width="27.28515625" style="6" customWidth="1"/>
    <col min="4" max="4" width="27.5703125" style="6" customWidth="1"/>
    <col min="5" max="13" width="11.7109375" style="6" customWidth="1"/>
    <col min="14" max="14" width="19.140625" style="6" bestFit="1" customWidth="1"/>
    <col min="15" max="16384" width="9.140625" style="6"/>
  </cols>
  <sheetData>
    <row r="1" spans="1:14" ht="18.75">
      <c r="A1" s="75" t="s">
        <v>406</v>
      </c>
    </row>
    <row r="3" spans="1:14" ht="45" customHeight="1">
      <c r="A3" s="50"/>
      <c r="B3" s="51" t="s">
        <v>0</v>
      </c>
      <c r="C3" s="51" t="s">
        <v>1</v>
      </c>
      <c r="D3" s="52"/>
      <c r="E3" s="53" t="s">
        <v>2</v>
      </c>
      <c r="F3" s="53" t="s">
        <v>3</v>
      </c>
      <c r="G3" s="53" t="s">
        <v>4</v>
      </c>
      <c r="H3" s="53" t="s">
        <v>5</v>
      </c>
      <c r="I3" s="53" t="s">
        <v>6</v>
      </c>
      <c r="J3" s="53" t="s">
        <v>7</v>
      </c>
      <c r="K3" s="53" t="s">
        <v>8</v>
      </c>
      <c r="L3" s="53" t="s">
        <v>9</v>
      </c>
      <c r="M3" s="53" t="s">
        <v>10</v>
      </c>
      <c r="N3" s="53" t="s">
        <v>480</v>
      </c>
    </row>
    <row r="4" spans="1:14">
      <c r="A4" s="143" t="s">
        <v>11</v>
      </c>
      <c r="B4" s="143"/>
      <c r="C4" s="143"/>
      <c r="D4" s="143"/>
      <c r="E4" s="143"/>
      <c r="F4" s="143"/>
      <c r="G4" s="143"/>
      <c r="H4" s="143"/>
      <c r="I4" s="143"/>
      <c r="J4" s="143"/>
      <c r="K4" s="143"/>
      <c r="L4" s="143"/>
      <c r="M4" s="143"/>
      <c r="N4" s="143"/>
    </row>
    <row r="5" spans="1:14">
      <c r="A5" s="30"/>
      <c r="B5" s="31">
        <v>1</v>
      </c>
      <c r="C5" s="32" t="s">
        <v>12</v>
      </c>
      <c r="D5" s="33"/>
      <c r="E5" s="34"/>
      <c r="F5" s="34"/>
      <c r="G5" s="34"/>
      <c r="H5" s="34"/>
      <c r="I5" s="34"/>
      <c r="J5" s="34"/>
      <c r="K5" s="34"/>
      <c r="L5" s="34"/>
      <c r="M5" s="34"/>
      <c r="N5" s="34"/>
    </row>
    <row r="6" spans="1:14">
      <c r="A6" s="35"/>
      <c r="B6" s="36">
        <v>2</v>
      </c>
      <c r="C6" s="37" t="s">
        <v>13</v>
      </c>
      <c r="D6" s="38"/>
      <c r="E6" s="34"/>
      <c r="F6" s="34"/>
      <c r="G6" s="34"/>
      <c r="H6" s="34"/>
      <c r="I6" s="34"/>
      <c r="J6" s="34"/>
      <c r="K6" s="34"/>
      <c r="L6" s="34"/>
      <c r="M6" s="34"/>
      <c r="N6" s="34"/>
    </row>
    <row r="7" spans="1:14">
      <c r="A7" s="137"/>
      <c r="B7" s="139">
        <v>3</v>
      </c>
      <c r="C7" s="141" t="s">
        <v>14</v>
      </c>
      <c r="D7" s="39" t="s">
        <v>388</v>
      </c>
      <c r="E7" s="25"/>
      <c r="F7" s="26"/>
      <c r="G7" s="26"/>
      <c r="H7" s="26"/>
      <c r="I7" s="26"/>
      <c r="J7" s="26"/>
      <c r="K7" s="26"/>
      <c r="L7" s="26"/>
      <c r="M7" s="26"/>
      <c r="N7" s="7"/>
    </row>
    <row r="8" spans="1:14">
      <c r="A8" s="138"/>
      <c r="B8" s="140"/>
      <c r="C8" s="142"/>
      <c r="D8" s="40" t="s">
        <v>16</v>
      </c>
      <c r="E8" s="58"/>
      <c r="F8" s="58"/>
      <c r="G8" s="58"/>
      <c r="H8" s="58"/>
      <c r="I8" s="58"/>
      <c r="J8" s="58"/>
      <c r="K8" s="58"/>
      <c r="L8" s="58"/>
      <c r="M8" s="58"/>
      <c r="N8" s="58"/>
    </row>
    <row r="9" spans="1:14">
      <c r="A9" s="137"/>
      <c r="B9" s="139">
        <v>4</v>
      </c>
      <c r="C9" s="141" t="s">
        <v>17</v>
      </c>
      <c r="D9" s="41" t="s">
        <v>388</v>
      </c>
      <c r="E9" s="34"/>
      <c r="F9" s="34"/>
      <c r="G9" s="34"/>
      <c r="H9" s="34"/>
      <c r="I9" s="34"/>
      <c r="J9" s="34"/>
      <c r="K9" s="34"/>
      <c r="L9" s="34"/>
      <c r="M9" s="34"/>
      <c r="N9" s="46"/>
    </row>
    <row r="10" spans="1:14">
      <c r="A10" s="138"/>
      <c r="B10" s="140"/>
      <c r="C10" s="142"/>
      <c r="D10" s="42" t="s">
        <v>16</v>
      </c>
      <c r="E10" s="58"/>
      <c r="F10" s="58"/>
      <c r="G10" s="58"/>
      <c r="H10" s="58"/>
      <c r="I10" s="58"/>
      <c r="J10" s="58"/>
      <c r="K10" s="58"/>
      <c r="L10" s="58"/>
      <c r="M10" s="58"/>
      <c r="N10" s="58"/>
    </row>
    <row r="11" spans="1:14">
      <c r="A11" s="137"/>
      <c r="B11" s="139">
        <v>5</v>
      </c>
      <c r="C11" s="141" t="s">
        <v>18</v>
      </c>
      <c r="D11" s="39" t="s">
        <v>387</v>
      </c>
      <c r="E11" s="58"/>
      <c r="F11" s="58"/>
      <c r="G11" s="58"/>
      <c r="H11" s="58"/>
      <c r="I11" s="58"/>
      <c r="J11" s="58"/>
      <c r="K11" s="58"/>
      <c r="L11" s="58"/>
      <c r="M11" s="58"/>
      <c r="N11" s="63"/>
    </row>
    <row r="12" spans="1:14">
      <c r="A12" s="138"/>
      <c r="B12" s="140"/>
      <c r="C12" s="142"/>
      <c r="D12" s="40" t="s">
        <v>16</v>
      </c>
      <c r="E12" s="5"/>
      <c r="F12" s="5"/>
      <c r="G12" s="5"/>
      <c r="H12" s="5"/>
      <c r="I12" s="5"/>
      <c r="J12" s="5"/>
      <c r="K12" s="5"/>
      <c r="L12" s="5"/>
      <c r="M12" s="5"/>
      <c r="N12" s="5"/>
    </row>
    <row r="13" spans="1:14">
      <c r="A13" s="43"/>
      <c r="B13" s="44">
        <v>6</v>
      </c>
      <c r="C13" s="45" t="s">
        <v>19</v>
      </c>
      <c r="D13" s="43"/>
      <c r="E13" s="34"/>
      <c r="F13" s="34"/>
      <c r="G13" s="34"/>
      <c r="H13" s="34"/>
      <c r="I13" s="34"/>
      <c r="J13" s="34"/>
      <c r="K13" s="34"/>
      <c r="L13" s="34"/>
      <c r="M13" s="34"/>
      <c r="N13" s="46"/>
    </row>
    <row r="14" spans="1:14">
      <c r="A14" s="145" t="s">
        <v>20</v>
      </c>
      <c r="B14" s="146"/>
      <c r="C14" s="146"/>
      <c r="D14" s="146"/>
      <c r="E14" s="146"/>
      <c r="F14" s="146"/>
      <c r="G14" s="146"/>
      <c r="H14" s="146"/>
      <c r="I14" s="146"/>
      <c r="J14" s="146"/>
      <c r="K14" s="146"/>
      <c r="L14" s="146"/>
      <c r="M14" s="146"/>
      <c r="N14" s="147"/>
    </row>
    <row r="15" spans="1:14">
      <c r="A15" s="137"/>
      <c r="B15" s="139">
        <v>7</v>
      </c>
      <c r="C15" s="141" t="s">
        <v>21</v>
      </c>
      <c r="D15" s="39" t="s">
        <v>387</v>
      </c>
      <c r="E15" s="23"/>
      <c r="F15" s="24"/>
      <c r="G15" s="24"/>
      <c r="H15" s="24"/>
      <c r="I15" s="24"/>
      <c r="J15" s="24"/>
      <c r="K15" s="24"/>
      <c r="L15" s="24"/>
      <c r="M15" s="24"/>
      <c r="N15" s="4"/>
    </row>
    <row r="16" spans="1:14">
      <c r="A16" s="148"/>
      <c r="B16" s="149"/>
      <c r="C16" s="142"/>
      <c r="D16" s="40" t="s">
        <v>16</v>
      </c>
      <c r="E16" s="58"/>
      <c r="F16" s="58"/>
      <c r="G16" s="58"/>
      <c r="H16" s="58"/>
      <c r="I16" s="58"/>
      <c r="J16" s="58"/>
      <c r="K16" s="58"/>
      <c r="L16" s="58"/>
      <c r="M16" s="58"/>
      <c r="N16" s="58"/>
    </row>
    <row r="17" spans="1:14">
      <c r="A17" s="148"/>
      <c r="B17" s="149"/>
      <c r="C17" s="141" t="s">
        <v>15</v>
      </c>
      <c r="D17" s="41" t="s">
        <v>388</v>
      </c>
      <c r="E17" s="34"/>
      <c r="F17" s="34"/>
      <c r="G17" s="34"/>
      <c r="H17" s="34"/>
      <c r="I17" s="34"/>
      <c r="J17" s="34"/>
      <c r="K17" s="34"/>
      <c r="L17" s="34"/>
      <c r="M17" s="34"/>
      <c r="N17" s="46"/>
    </row>
    <row r="18" spans="1:14">
      <c r="A18" s="148"/>
      <c r="B18" s="149"/>
      <c r="C18" s="142"/>
      <c r="D18" s="42" t="s">
        <v>16</v>
      </c>
      <c r="E18" s="58"/>
      <c r="F18" s="58"/>
      <c r="G18" s="58"/>
      <c r="H18" s="58"/>
      <c r="I18" s="58"/>
      <c r="J18" s="58"/>
      <c r="K18" s="58"/>
      <c r="L18" s="58"/>
      <c r="M18" s="58"/>
      <c r="N18" s="58"/>
    </row>
    <row r="19" spans="1:14">
      <c r="A19" s="148"/>
      <c r="B19" s="149"/>
      <c r="C19" s="141" t="s">
        <v>22</v>
      </c>
      <c r="D19" s="38"/>
      <c r="E19" s="34"/>
      <c r="F19" s="34"/>
      <c r="G19" s="34"/>
      <c r="H19" s="34"/>
      <c r="I19" s="34"/>
      <c r="J19" s="34"/>
      <c r="K19" s="34"/>
      <c r="L19" s="34"/>
      <c r="M19" s="34"/>
      <c r="N19" s="46"/>
    </row>
    <row r="20" spans="1:14">
      <c r="A20" s="138"/>
      <c r="B20" s="140"/>
      <c r="C20" s="142"/>
      <c r="D20" s="42" t="s">
        <v>16</v>
      </c>
      <c r="E20" s="58"/>
      <c r="F20" s="58"/>
      <c r="G20" s="58"/>
      <c r="H20" s="58"/>
      <c r="I20" s="58"/>
      <c r="J20" s="58"/>
      <c r="K20" s="58"/>
      <c r="L20" s="58"/>
      <c r="M20" s="58"/>
      <c r="N20" s="58"/>
    </row>
    <row r="21" spans="1:14" ht="30">
      <c r="A21" s="47"/>
      <c r="B21" s="31">
        <v>8</v>
      </c>
      <c r="C21" s="48" t="s">
        <v>23</v>
      </c>
      <c r="D21" s="38"/>
      <c r="E21" s="34"/>
      <c r="F21" s="34"/>
      <c r="G21" s="34"/>
      <c r="H21" s="34"/>
      <c r="I21" s="34"/>
      <c r="J21" s="34"/>
      <c r="K21" s="34"/>
      <c r="L21" s="34"/>
      <c r="M21" s="34"/>
      <c r="N21" s="46"/>
    </row>
    <row r="22" spans="1:14" ht="30">
      <c r="A22" s="47"/>
      <c r="B22" s="31">
        <v>9</v>
      </c>
      <c r="C22" s="49" t="s">
        <v>28</v>
      </c>
      <c r="D22" s="33"/>
      <c r="E22" s="34"/>
      <c r="F22" s="34"/>
      <c r="G22" s="34"/>
      <c r="H22" s="34"/>
      <c r="I22" s="34"/>
      <c r="J22" s="34"/>
      <c r="K22" s="34"/>
      <c r="L22" s="34"/>
      <c r="M22" s="34"/>
      <c r="N22" s="46"/>
    </row>
    <row r="23" spans="1:14">
      <c r="A23" s="144" t="s">
        <v>110</v>
      </c>
      <c r="B23" s="144"/>
      <c r="C23" s="144"/>
      <c r="D23" s="144"/>
      <c r="E23" s="144"/>
      <c r="F23" s="144"/>
      <c r="G23" s="144"/>
      <c r="H23" s="144"/>
      <c r="I23" s="144"/>
      <c r="J23" s="144"/>
      <c r="K23" s="144"/>
      <c r="L23" s="144"/>
      <c r="M23" s="144"/>
      <c r="N23" s="144"/>
    </row>
  </sheetData>
  <sheetProtection selectLockedCells="1"/>
  <mergeCells count="17">
    <mergeCell ref="A23:N23"/>
    <mergeCell ref="A11:A12"/>
    <mergeCell ref="B11:B12"/>
    <mergeCell ref="C11:C12"/>
    <mergeCell ref="A14:N14"/>
    <mergeCell ref="A15:A20"/>
    <mergeCell ref="B15:B20"/>
    <mergeCell ref="C15:C16"/>
    <mergeCell ref="C17:C18"/>
    <mergeCell ref="C19:C20"/>
    <mergeCell ref="A9:A10"/>
    <mergeCell ref="B9:B10"/>
    <mergeCell ref="C9:C10"/>
    <mergeCell ref="A4:N4"/>
    <mergeCell ref="A7:A8"/>
    <mergeCell ref="B7:B8"/>
    <mergeCell ref="C7:C8"/>
  </mergeCells>
  <dataValidations count="7">
    <dataValidation type="time" allowBlank="1" showInputMessage="1" showErrorMessage="1" sqref="E11:N11 E15:N15">
      <formula1>0</formula1>
      <formula2>0.999305555555556</formula2>
    </dataValidation>
    <dataValidation type="date" allowBlank="1" showInputMessage="1" showErrorMessage="1" sqref="E7:N7 E17:N17 E9:N9">
      <formula1>36526</formula1>
      <formula2>55153</formula2>
    </dataValidation>
    <dataValidation type="whole" allowBlank="1" showInputMessage="1" showErrorMessage="1" sqref="E5:N5">
      <formula1>0</formula1>
      <formula2>120</formula2>
    </dataValidation>
    <dataValidation type="list" allowBlank="1" showInputMessage="1" showErrorMessage="1" sqref="E21:N21">
      <formula1>Answer1</formula1>
    </dataValidation>
    <dataValidation type="list" allowBlank="1" showInputMessage="1" showErrorMessage="1" sqref="E19:N19">
      <formula1>Answer20</formula1>
    </dataValidation>
    <dataValidation type="list" allowBlank="1" showInputMessage="1" showErrorMessage="1" sqref="E6:N6">
      <formula1>Answer21</formula1>
    </dataValidation>
    <dataValidation type="list" allowBlank="1" showInputMessage="1" showErrorMessage="1" sqref="E8:N8 E10:N10 E12:N12 E16:N16 E18:N18 E20:N20">
      <formula1>Answer22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2"/>
  <dimension ref="A1:AC49"/>
  <sheetViews>
    <sheetView workbookViewId="0">
      <pane ySplit="3" topLeftCell="A4" activePane="bottomLeft" state="frozen"/>
      <selection pane="bottomLeft" activeCell="E5" sqref="E5"/>
    </sheetView>
  </sheetViews>
  <sheetFormatPr defaultRowHeight="15"/>
  <cols>
    <col min="1" max="1" width="9.140625" style="8"/>
    <col min="2" max="2" width="9.140625" style="9"/>
    <col min="3" max="3" width="27.140625" style="10" customWidth="1"/>
    <col min="4" max="4" width="28.28515625" style="8" customWidth="1"/>
    <col min="5" max="13" width="10.42578125" style="11" customWidth="1"/>
    <col min="14" max="14" width="19.140625" style="11" bestFit="1" customWidth="1"/>
    <col min="15" max="15" width="9.140625" style="8"/>
    <col min="16" max="16" width="9.140625" style="108"/>
    <col min="17" max="17" width="9.140625" style="79"/>
    <col min="18" max="18" width="9.140625" style="8"/>
    <col min="19" max="19" width="9.140625" style="79"/>
    <col min="20" max="20" width="9.140625" style="8"/>
    <col min="21" max="21" width="11.42578125" style="107" customWidth="1"/>
    <col min="22" max="22" width="11.85546875" style="107" customWidth="1"/>
    <col min="23" max="23" width="9.140625" style="111"/>
    <col min="24" max="24" width="9.140625" style="74"/>
    <col min="25" max="26" width="9.140625" style="83"/>
    <col min="27" max="27" width="9.140625" style="82"/>
    <col min="28" max="28" width="9.140625" style="121"/>
    <col min="29" max="29" width="9.140625" style="74"/>
    <col min="30" max="16384" width="9.140625" style="8"/>
  </cols>
  <sheetData>
    <row r="1" spans="1:27" ht="18.75">
      <c r="A1" s="75" t="s">
        <v>406</v>
      </c>
    </row>
    <row r="3" spans="1:27" ht="45" customHeight="1">
      <c r="A3" s="49"/>
      <c r="B3" s="97" t="s">
        <v>0</v>
      </c>
      <c r="C3" s="54" t="s">
        <v>1</v>
      </c>
      <c r="D3" s="55"/>
      <c r="E3" s="29" t="s">
        <v>2</v>
      </c>
      <c r="F3" s="29" t="s">
        <v>3</v>
      </c>
      <c r="G3" s="29" t="s">
        <v>4</v>
      </c>
      <c r="H3" s="29" t="s">
        <v>5</v>
      </c>
      <c r="I3" s="29" t="s">
        <v>6</v>
      </c>
      <c r="J3" s="29" t="s">
        <v>7</v>
      </c>
      <c r="K3" s="29" t="s">
        <v>8</v>
      </c>
      <c r="L3" s="29" t="s">
        <v>9</v>
      </c>
      <c r="M3" s="29" t="s">
        <v>10</v>
      </c>
      <c r="N3" s="29" t="s">
        <v>480</v>
      </c>
      <c r="P3" s="109" t="s">
        <v>408</v>
      </c>
      <c r="Q3" s="89" t="s">
        <v>409</v>
      </c>
      <c r="R3" s="90" t="s">
        <v>410</v>
      </c>
      <c r="S3" s="89" t="s">
        <v>411</v>
      </c>
      <c r="T3" s="90" t="s">
        <v>412</v>
      </c>
      <c r="U3" s="89" t="s">
        <v>442</v>
      </c>
      <c r="V3" s="89" t="s">
        <v>45</v>
      </c>
      <c r="W3" s="112" t="s">
        <v>414</v>
      </c>
      <c r="Y3" s="91" t="b">
        <v>0</v>
      </c>
      <c r="Z3" s="83" t="s">
        <v>413</v>
      </c>
      <c r="AA3" s="84" t="s">
        <v>443</v>
      </c>
    </row>
    <row r="4" spans="1:27">
      <c r="A4" s="157" t="s">
        <v>110</v>
      </c>
      <c r="B4" s="158"/>
      <c r="C4" s="158"/>
      <c r="D4" s="158"/>
      <c r="E4" s="158"/>
      <c r="F4" s="158"/>
      <c r="G4" s="158"/>
      <c r="H4" s="158"/>
      <c r="I4" s="158"/>
      <c r="J4" s="158"/>
      <c r="K4" s="158"/>
      <c r="L4" s="158"/>
      <c r="M4" s="158"/>
      <c r="N4" s="159"/>
    </row>
    <row r="5" spans="1:27" ht="60">
      <c r="A5" s="85"/>
      <c r="B5" s="93" t="s">
        <v>34</v>
      </c>
      <c r="C5" s="86" t="s">
        <v>416</v>
      </c>
      <c r="D5" s="56"/>
      <c r="E5" s="87"/>
      <c r="F5" s="87"/>
      <c r="G5" s="87"/>
      <c r="H5" s="87"/>
      <c r="I5" s="87"/>
      <c r="J5" s="87"/>
      <c r="K5" s="87"/>
      <c r="L5" s="87"/>
      <c r="M5" s="87"/>
      <c r="N5" s="95"/>
      <c r="P5" s="110">
        <f>COUNTIF(E5:N5,"Yes")</f>
        <v>0</v>
      </c>
      <c r="Q5" s="81" t="str">
        <f>IF(ISERROR(P5/T5),"%",P5/T5*100)</f>
        <v>%</v>
      </c>
      <c r="R5" s="81">
        <f>COUNTIF(E5:N5, "no")</f>
        <v>0</v>
      </c>
      <c r="S5" s="81" t="str">
        <f>IF(ISERROR(R5/T5),"%",R5/T5*100)</f>
        <v>%</v>
      </c>
      <c r="T5" s="81">
        <f>SUM(P5+R5)</f>
        <v>0</v>
      </c>
      <c r="U5" s="81">
        <f>Y5+Z5</f>
        <v>10</v>
      </c>
      <c r="V5" s="81">
        <f>COUNTIF(E5:N5,"NA")</f>
        <v>0</v>
      </c>
      <c r="W5" s="113">
        <f>P5+R5+U5+V5</f>
        <v>10</v>
      </c>
      <c r="X5" s="81"/>
      <c r="Y5" s="120">
        <f>COUNTIF(E5:N5,"FALSE")</f>
        <v>0</v>
      </c>
      <c r="Z5" s="120">
        <f>COUNTIF(E5:N5,"")</f>
        <v>10</v>
      </c>
      <c r="AA5" s="120" t="str">
        <f>IF(U5=W5,"No data", IF(V5=W5,"NA", IF(U5+V5=W5,"NA", Q5)))</f>
        <v>No data</v>
      </c>
    </row>
    <row r="6" spans="1:27" ht="90">
      <c r="A6" s="48"/>
      <c r="B6" s="93" t="s">
        <v>35</v>
      </c>
      <c r="C6" s="94" t="s">
        <v>120</v>
      </c>
      <c r="D6" s="56"/>
      <c r="E6" s="34" t="b">
        <f>IF(E5="Yes","NA", IF(E5="No",""))</f>
        <v>0</v>
      </c>
      <c r="F6" s="34" t="b">
        <f t="shared" ref="F6:M6" si="0">IF(F5="Yes","NA", IF(F5="No",""))</f>
        <v>0</v>
      </c>
      <c r="G6" s="34" t="b">
        <f t="shared" si="0"/>
        <v>0</v>
      </c>
      <c r="H6" s="34" t="b">
        <f t="shared" si="0"/>
        <v>0</v>
      </c>
      <c r="I6" s="34" t="b">
        <f t="shared" si="0"/>
        <v>0</v>
      </c>
      <c r="J6" s="34" t="b">
        <f t="shared" si="0"/>
        <v>0</v>
      </c>
      <c r="K6" s="34" t="b">
        <f t="shared" si="0"/>
        <v>0</v>
      </c>
      <c r="L6" s="34" t="b">
        <f t="shared" si="0"/>
        <v>0</v>
      </c>
      <c r="M6" s="34" t="b">
        <f t="shared" si="0"/>
        <v>0</v>
      </c>
      <c r="N6" s="34" t="b">
        <f t="shared" ref="N6" si="1">IF(N5="Yes","NA", IF(N5="No",""))</f>
        <v>0</v>
      </c>
      <c r="P6" s="110">
        <f>COUNTIF(E6:N6,"Yes")</f>
        <v>0</v>
      </c>
      <c r="Q6" s="81" t="str">
        <f>IF(ISERROR(P6/T6),"%",P6/T6*100)</f>
        <v>%</v>
      </c>
      <c r="R6" s="81">
        <f>COUNTIF(E6:N6, "no")</f>
        <v>0</v>
      </c>
      <c r="S6" s="81" t="str">
        <f>IF(ISERROR(R6/T6),"%",R6/T6*100)</f>
        <v>%</v>
      </c>
      <c r="T6" s="81">
        <f>SUM(P6+R6)</f>
        <v>0</v>
      </c>
      <c r="U6" s="81">
        <f>Y6+Z6</f>
        <v>10</v>
      </c>
      <c r="V6" s="81">
        <f>COUNTIF(E6:N6,"NA")</f>
        <v>0</v>
      </c>
      <c r="W6" s="113">
        <f>P6+R6+U6+V6</f>
        <v>10</v>
      </c>
      <c r="X6" s="81"/>
      <c r="Y6" s="120">
        <f>COUNTIF(E6:N6,"FALSE")</f>
        <v>10</v>
      </c>
      <c r="Z6" s="120">
        <f>COUNTIF(E6:N6,"")</f>
        <v>0</v>
      </c>
      <c r="AA6" s="120" t="str">
        <f>IF(U6=W6,"No data", IF(V6=W6,"NA", IF(U6+V6=W6,"NA", Q6)))</f>
        <v>No data</v>
      </c>
    </row>
    <row r="7" spans="1:27">
      <c r="A7" s="160"/>
      <c r="B7" s="151" t="s">
        <v>293</v>
      </c>
      <c r="C7" s="150" t="s">
        <v>292</v>
      </c>
      <c r="D7" s="57" t="s">
        <v>124</v>
      </c>
      <c r="E7" s="34" t="b">
        <f>IF(E6="NA","NA", IF(E6="No","NA", IF(E6="Yes","")))</f>
        <v>0</v>
      </c>
      <c r="F7" s="34" t="b">
        <f t="shared" ref="F7:M7" si="2">IF(F6="NA","NA", IF(F6="No","NA", IF(F6="Yes","")))</f>
        <v>0</v>
      </c>
      <c r="G7" s="34" t="b">
        <f t="shared" si="2"/>
        <v>0</v>
      </c>
      <c r="H7" s="34" t="b">
        <f t="shared" si="2"/>
        <v>0</v>
      </c>
      <c r="I7" s="34" t="b">
        <f t="shared" si="2"/>
        <v>0</v>
      </c>
      <c r="J7" s="34" t="b">
        <f t="shared" si="2"/>
        <v>0</v>
      </c>
      <c r="K7" s="34" t="b">
        <f t="shared" si="2"/>
        <v>0</v>
      </c>
      <c r="L7" s="34" t="b">
        <f t="shared" si="2"/>
        <v>0</v>
      </c>
      <c r="M7" s="34" t="b">
        <f t="shared" si="2"/>
        <v>0</v>
      </c>
      <c r="N7" s="34" t="b">
        <f t="shared" ref="N7" si="3">IF(N6="NA","NA", IF(N6="No","NA", IF(N6="Yes","")))</f>
        <v>0</v>
      </c>
      <c r="P7" s="110">
        <f>COUNTIF(E7:N7,"Yes")</f>
        <v>0</v>
      </c>
      <c r="Q7" s="81" t="str">
        <f>IF(ISERROR(P7/T7),"%",P7/T7*100)</f>
        <v>%</v>
      </c>
      <c r="R7" s="81">
        <f>COUNTIF(E7:N7, "no")</f>
        <v>0</v>
      </c>
      <c r="S7" s="81" t="str">
        <f>IF(ISERROR(R7/T7),"%",R7/T7*100)</f>
        <v>%</v>
      </c>
      <c r="T7" s="81">
        <f>SUM(P7+R7)</f>
        <v>0</v>
      </c>
      <c r="U7" s="81">
        <f>Y7+Z7</f>
        <v>10</v>
      </c>
      <c r="V7" s="81">
        <f>COUNTIF(E7:N7,"NA")</f>
        <v>0</v>
      </c>
      <c r="W7" s="113">
        <f>P7+R7+U7+V7</f>
        <v>10</v>
      </c>
      <c r="X7" s="81"/>
      <c r="Y7" s="120">
        <f>COUNTIF(E7:N7,"FALSE")</f>
        <v>10</v>
      </c>
      <c r="Z7" s="120">
        <f>COUNTIF(E7:N7,"")</f>
        <v>0</v>
      </c>
      <c r="AA7" s="120" t="str">
        <f>IF(U7=W7,"No data", IF(V7=W7,"NA", IF(U7+V7=W7,"NA", Q7)))</f>
        <v>No data</v>
      </c>
    </row>
    <row r="8" spans="1:27">
      <c r="A8" s="160"/>
      <c r="B8" s="151"/>
      <c r="C8" s="150"/>
      <c r="D8" s="57" t="s">
        <v>83</v>
      </c>
      <c r="E8" s="34" t="b">
        <f>IF(E6="NA","NA", IF(E6="No","NA", IF(E6="Yes","")))</f>
        <v>0</v>
      </c>
      <c r="F8" s="34" t="b">
        <f t="shared" ref="F8:M8" si="4">IF(F6="NA","NA", IF(F6="No","NA", IF(F6="Yes","")))</f>
        <v>0</v>
      </c>
      <c r="G8" s="34" t="b">
        <f t="shared" si="4"/>
        <v>0</v>
      </c>
      <c r="H8" s="34" t="b">
        <f t="shared" si="4"/>
        <v>0</v>
      </c>
      <c r="I8" s="34" t="b">
        <f t="shared" si="4"/>
        <v>0</v>
      </c>
      <c r="J8" s="34" t="b">
        <f t="shared" si="4"/>
        <v>0</v>
      </c>
      <c r="K8" s="34" t="b">
        <f t="shared" si="4"/>
        <v>0</v>
      </c>
      <c r="L8" s="34" t="b">
        <f t="shared" si="4"/>
        <v>0</v>
      </c>
      <c r="M8" s="34" t="b">
        <f t="shared" si="4"/>
        <v>0</v>
      </c>
      <c r="N8" s="34" t="b">
        <f t="shared" ref="N8" si="5">IF(N6="NA","NA", IF(N6="No","NA", IF(N6="Yes","")))</f>
        <v>0</v>
      </c>
      <c r="P8" s="110">
        <f>COUNTIF(E8:N8,"Yes")</f>
        <v>0</v>
      </c>
      <c r="Q8" s="81" t="str">
        <f>IF(ISERROR(P8/T8),"%",P8/T8*100)</f>
        <v>%</v>
      </c>
      <c r="R8" s="81">
        <f>COUNTIF(E8:N8, "no")</f>
        <v>0</v>
      </c>
      <c r="S8" s="81" t="str">
        <f>IF(ISERROR(R8/T8),"%",R8/T8*100)</f>
        <v>%</v>
      </c>
      <c r="T8" s="81">
        <f>SUM(P8+R8)</f>
        <v>0</v>
      </c>
      <c r="U8" s="81">
        <f>Y8+Z8</f>
        <v>10</v>
      </c>
      <c r="V8" s="81">
        <f>COUNTIF(E8:N8,"NA")</f>
        <v>0</v>
      </c>
      <c r="W8" s="113">
        <f>P8+R8+U8+V8</f>
        <v>10</v>
      </c>
      <c r="X8" s="81"/>
      <c r="Y8" s="120">
        <f>COUNTIF(E8:N8,"FALSE")</f>
        <v>10</v>
      </c>
      <c r="Z8" s="120">
        <f>COUNTIF(E8:N8,"")</f>
        <v>0</v>
      </c>
      <c r="AA8" s="120" t="str">
        <f>IF(U8=W8,"No data", IF(V8=W8,"NA", IF(U8+V8=W8,"NA", Q8)))</f>
        <v>No data</v>
      </c>
    </row>
    <row r="9" spans="1:27" ht="30">
      <c r="A9" s="47"/>
      <c r="B9" s="93" t="s">
        <v>417</v>
      </c>
      <c r="C9" s="94" t="s">
        <v>294</v>
      </c>
      <c r="D9" s="47"/>
      <c r="E9" s="34"/>
      <c r="F9" s="34"/>
      <c r="G9" s="34"/>
      <c r="H9" s="34"/>
      <c r="I9" s="34"/>
      <c r="J9" s="34"/>
      <c r="K9" s="34"/>
      <c r="L9" s="34"/>
      <c r="M9" s="34"/>
      <c r="N9" s="34"/>
    </row>
    <row r="10" spans="1:27" ht="75">
      <c r="A10" s="57"/>
      <c r="B10" s="93">
        <v>11</v>
      </c>
      <c r="C10" s="94" t="s">
        <v>295</v>
      </c>
      <c r="D10" s="47"/>
      <c r="E10" s="34"/>
      <c r="F10" s="34"/>
      <c r="G10" s="34"/>
      <c r="H10" s="34"/>
      <c r="I10" s="34"/>
      <c r="J10" s="34"/>
      <c r="K10" s="34"/>
      <c r="L10" s="34"/>
      <c r="M10" s="34"/>
      <c r="N10" s="34"/>
      <c r="P10" s="110">
        <f>COUNTIF(E10:N10,"Yes")</f>
        <v>0</v>
      </c>
      <c r="Q10" s="81" t="str">
        <f>IF(ISERROR(P10/T10),"%",P10/T10*100)</f>
        <v>%</v>
      </c>
      <c r="R10" s="81">
        <f>COUNTIF(E10:N10, "no")</f>
        <v>0</v>
      </c>
      <c r="S10" s="81" t="str">
        <f>IF(ISERROR(R10/T10),"%",R10/T10*100)</f>
        <v>%</v>
      </c>
      <c r="T10" s="81">
        <f>SUM(P10+R10)</f>
        <v>0</v>
      </c>
      <c r="U10" s="81">
        <f>Y10+Z10</f>
        <v>10</v>
      </c>
      <c r="V10" s="81">
        <f>COUNTIF(E10:N10,"NA")</f>
        <v>0</v>
      </c>
      <c r="W10" s="113">
        <f>P10+R10+U10+V10</f>
        <v>10</v>
      </c>
      <c r="X10" s="81"/>
      <c r="Y10" s="120">
        <f>COUNTIF(E10:N10,"FALSE")</f>
        <v>0</v>
      </c>
      <c r="Z10" s="120">
        <f>COUNTIF(E10:N10,"")</f>
        <v>10</v>
      </c>
      <c r="AA10" s="120" t="str">
        <f>IF(U10=W10,"No data", IF(V10=W10,"NA", IF(U10+V10=W10,"NA", S10)))</f>
        <v>No data</v>
      </c>
    </row>
    <row r="11" spans="1:27" ht="90" customHeight="1">
      <c r="A11" s="57"/>
      <c r="B11" s="93">
        <v>12</v>
      </c>
      <c r="C11" s="94" t="s">
        <v>126</v>
      </c>
      <c r="D11" s="47"/>
      <c r="E11" s="34"/>
      <c r="F11" s="34"/>
      <c r="G11" s="34"/>
      <c r="H11" s="34"/>
      <c r="I11" s="34"/>
      <c r="J11" s="34"/>
      <c r="K11" s="34"/>
      <c r="L11" s="34"/>
      <c r="M11" s="34"/>
      <c r="N11" s="34"/>
      <c r="P11" s="110">
        <f>COUNTIF(E11:N11,"Yes")</f>
        <v>0</v>
      </c>
      <c r="Q11" s="81" t="str">
        <f>IF(ISERROR(P11/T11),"%",P11/T11*100)</f>
        <v>%</v>
      </c>
      <c r="R11" s="81">
        <f>COUNTIF(E11:N11, "no")</f>
        <v>0</v>
      </c>
      <c r="S11" s="81" t="str">
        <f>IF(ISERROR(R11/T11),"%",R11/T11*100)</f>
        <v>%</v>
      </c>
      <c r="T11" s="81">
        <f>SUM(P11+R11)</f>
        <v>0</v>
      </c>
      <c r="U11" s="81">
        <f>Y11+Z11</f>
        <v>10</v>
      </c>
      <c r="V11" s="81">
        <f>COUNTIF(E11:N11,"NA")</f>
        <v>0</v>
      </c>
      <c r="W11" s="113">
        <f>P11+R11+U11+V11</f>
        <v>10</v>
      </c>
      <c r="X11" s="81"/>
      <c r="Y11" s="120">
        <f>COUNTIF(E11:N11,"FALSE")</f>
        <v>0</v>
      </c>
      <c r="Z11" s="120">
        <f>COUNTIF(E11:N11,"")</f>
        <v>10</v>
      </c>
      <c r="AA11" s="120" t="str">
        <f>IF(U11=W11,"No data", IF(V11=W11,"NA", IF(U11+V11=W11,"NA", Q11)))</f>
        <v>No data</v>
      </c>
    </row>
    <row r="12" spans="1:27" ht="90" customHeight="1">
      <c r="A12" s="57"/>
      <c r="B12" s="93">
        <v>13</v>
      </c>
      <c r="C12" s="94" t="s">
        <v>127</v>
      </c>
      <c r="D12" s="47"/>
      <c r="E12" s="34"/>
      <c r="F12" s="34"/>
      <c r="G12" s="34"/>
      <c r="H12" s="34"/>
      <c r="I12" s="34"/>
      <c r="J12" s="34"/>
      <c r="K12" s="34"/>
      <c r="L12" s="34"/>
      <c r="M12" s="34"/>
      <c r="N12" s="34"/>
      <c r="P12" s="110">
        <f>COUNTIF(E12:N12,"Yes")</f>
        <v>0</v>
      </c>
      <c r="Q12" s="81" t="str">
        <f>IF(ISERROR(P12/T12),"%",P12/T12*100)</f>
        <v>%</v>
      </c>
      <c r="R12" s="81">
        <f>COUNTIF(E12:N12, "no")</f>
        <v>0</v>
      </c>
      <c r="S12" s="81" t="str">
        <f>IF(ISERROR(R12/T12),"%",R12/T12*100)</f>
        <v>%</v>
      </c>
      <c r="T12" s="81">
        <f>SUM(P12+R12)</f>
        <v>0</v>
      </c>
      <c r="U12" s="81">
        <f>Y12+Z12</f>
        <v>10</v>
      </c>
      <c r="V12" s="81">
        <f>COUNTIF(E12:N12,"NA")</f>
        <v>0</v>
      </c>
      <c r="W12" s="113">
        <f>P12+R12+U12+V12</f>
        <v>10</v>
      </c>
      <c r="X12" s="81"/>
      <c r="Y12" s="120">
        <f>COUNTIF(E12:N12,"FALSE")</f>
        <v>0</v>
      </c>
      <c r="Z12" s="120">
        <f>COUNTIF(E12:N12,"")</f>
        <v>10</v>
      </c>
      <c r="AA12" s="120" t="str">
        <f>IF(U12=W12,"No data", IF(V12=W12,"NA", IF(U12+V12=W12,"NA", Q12)))</f>
        <v>No data</v>
      </c>
    </row>
    <row r="13" spans="1:27">
      <c r="A13" s="153" t="s">
        <v>134</v>
      </c>
      <c r="B13" s="153"/>
      <c r="C13" s="153"/>
      <c r="D13" s="153"/>
      <c r="E13" s="153"/>
      <c r="F13" s="153"/>
      <c r="G13" s="153"/>
      <c r="H13" s="153"/>
      <c r="I13" s="153"/>
      <c r="J13" s="153"/>
      <c r="K13" s="153"/>
      <c r="L13" s="153"/>
      <c r="M13" s="153"/>
      <c r="N13" s="153"/>
    </row>
    <row r="14" spans="1:27" ht="90">
      <c r="A14" s="47"/>
      <c r="B14" s="93">
        <v>14</v>
      </c>
      <c r="C14" s="94" t="s">
        <v>296</v>
      </c>
      <c r="D14" s="47"/>
      <c r="E14" s="34"/>
      <c r="F14" s="34"/>
      <c r="G14" s="34"/>
      <c r="H14" s="34"/>
      <c r="I14" s="34"/>
      <c r="J14" s="34"/>
      <c r="K14" s="34"/>
      <c r="L14" s="34"/>
      <c r="M14" s="34"/>
      <c r="N14" s="34"/>
      <c r="P14" s="110">
        <f t="shared" ref="P14:P22" si="6">COUNTIF(E14:N14,"Yes")</f>
        <v>0</v>
      </c>
      <c r="Q14" s="81" t="str">
        <f t="shared" ref="Q14:Q22" si="7">IF(ISERROR(P14/T14),"%",P14/T14*100)</f>
        <v>%</v>
      </c>
      <c r="R14" s="81">
        <f t="shared" ref="R14:R22" si="8">COUNTIF(E14:N14, "no")</f>
        <v>0</v>
      </c>
      <c r="S14" s="81" t="str">
        <f t="shared" ref="S14:S22" si="9">IF(ISERROR(R14/T14),"%",R14/T14*100)</f>
        <v>%</v>
      </c>
      <c r="T14" s="81">
        <f t="shared" ref="T14:T22" si="10">SUM(P14+R14)</f>
        <v>0</v>
      </c>
      <c r="U14" s="81">
        <f t="shared" ref="U14:U22" si="11">Y14+Z14</f>
        <v>10</v>
      </c>
      <c r="V14" s="81">
        <f t="shared" ref="V14:V22" si="12">COUNTIF(E14:N14,"NA")</f>
        <v>0</v>
      </c>
      <c r="W14" s="113">
        <f t="shared" ref="W14:W22" si="13">P14+R14+U14+V14</f>
        <v>10</v>
      </c>
      <c r="X14" s="81"/>
      <c r="Y14" s="120">
        <f t="shared" ref="Y14:Y22" si="14">COUNTIF(E14:N14,"FALSE")</f>
        <v>0</v>
      </c>
      <c r="Z14" s="120">
        <f t="shared" ref="Z14:Z22" si="15">COUNTIF(E14:N14,"")</f>
        <v>10</v>
      </c>
      <c r="AA14" s="120" t="str">
        <f t="shared" ref="AA14:AA22" si="16">IF(U14=W14,"No data", IF(V14=W14,"NA", IF(U14+V14=W14,"NA", Q14)))</f>
        <v>No data</v>
      </c>
    </row>
    <row r="15" spans="1:27" ht="45">
      <c r="A15" s="47"/>
      <c r="B15" s="93" t="s">
        <v>61</v>
      </c>
      <c r="C15" s="94" t="s">
        <v>297</v>
      </c>
      <c r="D15" s="47"/>
      <c r="E15" s="34"/>
      <c r="F15" s="34"/>
      <c r="G15" s="34"/>
      <c r="H15" s="34"/>
      <c r="I15" s="34"/>
      <c r="J15" s="34"/>
      <c r="K15" s="34"/>
      <c r="L15" s="34"/>
      <c r="M15" s="34"/>
      <c r="N15" s="34"/>
      <c r="P15" s="110">
        <f t="shared" si="6"/>
        <v>0</v>
      </c>
      <c r="Q15" s="81" t="str">
        <f t="shared" si="7"/>
        <v>%</v>
      </c>
      <c r="R15" s="81">
        <f t="shared" si="8"/>
        <v>0</v>
      </c>
      <c r="S15" s="81" t="str">
        <f t="shared" si="9"/>
        <v>%</v>
      </c>
      <c r="T15" s="81">
        <f t="shared" si="10"/>
        <v>0</v>
      </c>
      <c r="U15" s="81">
        <f t="shared" si="11"/>
        <v>10</v>
      </c>
      <c r="V15" s="81">
        <f t="shared" si="12"/>
        <v>0</v>
      </c>
      <c r="W15" s="113">
        <f t="shared" si="13"/>
        <v>10</v>
      </c>
      <c r="X15" s="81"/>
      <c r="Y15" s="120">
        <f t="shared" si="14"/>
        <v>0</v>
      </c>
      <c r="Z15" s="120">
        <f t="shared" si="15"/>
        <v>10</v>
      </c>
      <c r="AA15" s="120" t="str">
        <f t="shared" si="16"/>
        <v>No data</v>
      </c>
    </row>
    <row r="16" spans="1:27">
      <c r="A16" s="155"/>
      <c r="B16" s="151" t="s">
        <v>64</v>
      </c>
      <c r="C16" s="150" t="s">
        <v>167</v>
      </c>
      <c r="D16" s="48" t="s">
        <v>298</v>
      </c>
      <c r="E16" s="34" t="b">
        <f>IF(E15="No","NA", IF(E15="Yes",""))</f>
        <v>0</v>
      </c>
      <c r="F16" s="34" t="b">
        <f t="shared" ref="F16:M16" si="17">IF(F15="No","NA", IF(F15="Yes",""))</f>
        <v>0</v>
      </c>
      <c r="G16" s="34" t="b">
        <f t="shared" si="17"/>
        <v>0</v>
      </c>
      <c r="H16" s="34" t="b">
        <f t="shared" si="17"/>
        <v>0</v>
      </c>
      <c r="I16" s="34" t="b">
        <f t="shared" si="17"/>
        <v>0</v>
      </c>
      <c r="J16" s="34" t="b">
        <f t="shared" si="17"/>
        <v>0</v>
      </c>
      <c r="K16" s="34" t="b">
        <f t="shared" si="17"/>
        <v>0</v>
      </c>
      <c r="L16" s="34" t="b">
        <f t="shared" si="17"/>
        <v>0</v>
      </c>
      <c r="M16" s="34" t="b">
        <f t="shared" si="17"/>
        <v>0</v>
      </c>
      <c r="N16" s="34" t="b">
        <f t="shared" ref="N16" si="18">IF(N15="No","NA", IF(N15="Yes",""))</f>
        <v>0</v>
      </c>
      <c r="P16" s="110">
        <f t="shared" si="6"/>
        <v>0</v>
      </c>
      <c r="Q16" s="81" t="str">
        <f t="shared" si="7"/>
        <v>%</v>
      </c>
      <c r="R16" s="81">
        <f t="shared" si="8"/>
        <v>0</v>
      </c>
      <c r="S16" s="81" t="str">
        <f t="shared" si="9"/>
        <v>%</v>
      </c>
      <c r="T16" s="81">
        <f t="shared" si="10"/>
        <v>0</v>
      </c>
      <c r="U16" s="81">
        <f t="shared" si="11"/>
        <v>10</v>
      </c>
      <c r="V16" s="81">
        <f t="shared" si="12"/>
        <v>0</v>
      </c>
      <c r="W16" s="113">
        <f t="shared" si="13"/>
        <v>10</v>
      </c>
      <c r="X16" s="81"/>
      <c r="Y16" s="120">
        <f t="shared" si="14"/>
        <v>10</v>
      </c>
      <c r="Z16" s="120">
        <f t="shared" si="15"/>
        <v>0</v>
      </c>
      <c r="AA16" s="120" t="str">
        <f t="shared" si="16"/>
        <v>No data</v>
      </c>
    </row>
    <row r="17" spans="1:27">
      <c r="A17" s="156"/>
      <c r="B17" s="151"/>
      <c r="C17" s="150"/>
      <c r="D17" s="48" t="s">
        <v>299</v>
      </c>
      <c r="E17" s="34" t="b">
        <f>IF(E15="No","NA", IF(E15="Yes",""))</f>
        <v>0</v>
      </c>
      <c r="F17" s="34" t="b">
        <f t="shared" ref="F17:M17" si="19">IF(F15="No","NA", IF(F15="Yes",""))</f>
        <v>0</v>
      </c>
      <c r="G17" s="34" t="b">
        <f t="shared" si="19"/>
        <v>0</v>
      </c>
      <c r="H17" s="34" t="b">
        <f t="shared" si="19"/>
        <v>0</v>
      </c>
      <c r="I17" s="34" t="b">
        <f t="shared" si="19"/>
        <v>0</v>
      </c>
      <c r="J17" s="34" t="b">
        <f t="shared" si="19"/>
        <v>0</v>
      </c>
      <c r="K17" s="34" t="b">
        <f t="shared" si="19"/>
        <v>0</v>
      </c>
      <c r="L17" s="34" t="b">
        <f t="shared" si="19"/>
        <v>0</v>
      </c>
      <c r="M17" s="34" t="b">
        <f t="shared" si="19"/>
        <v>0</v>
      </c>
      <c r="N17" s="34" t="b">
        <f t="shared" ref="N17" si="20">IF(N15="No","NA", IF(N15="Yes",""))</f>
        <v>0</v>
      </c>
      <c r="P17" s="110">
        <f t="shared" si="6"/>
        <v>0</v>
      </c>
      <c r="Q17" s="81" t="str">
        <f t="shared" si="7"/>
        <v>%</v>
      </c>
      <c r="R17" s="81">
        <f t="shared" si="8"/>
        <v>0</v>
      </c>
      <c r="S17" s="81" t="str">
        <f t="shared" si="9"/>
        <v>%</v>
      </c>
      <c r="T17" s="81">
        <f t="shared" si="10"/>
        <v>0</v>
      </c>
      <c r="U17" s="81">
        <f t="shared" si="11"/>
        <v>10</v>
      </c>
      <c r="V17" s="81">
        <f t="shared" si="12"/>
        <v>0</v>
      </c>
      <c r="W17" s="113">
        <f t="shared" si="13"/>
        <v>10</v>
      </c>
      <c r="X17" s="81"/>
      <c r="Y17" s="120">
        <f t="shared" si="14"/>
        <v>10</v>
      </c>
      <c r="Z17" s="120">
        <f t="shared" si="15"/>
        <v>0</v>
      </c>
      <c r="AA17" s="120" t="str">
        <f t="shared" si="16"/>
        <v>No data</v>
      </c>
    </row>
    <row r="18" spans="1:27" ht="60">
      <c r="A18" s="57"/>
      <c r="B18" s="93" t="s">
        <v>69</v>
      </c>
      <c r="C18" s="94" t="s">
        <v>301</v>
      </c>
      <c r="D18" s="47"/>
      <c r="E18" s="34" t="b">
        <f>IF(E16="NA","NA", IF(E16="No","NA", IF(E16="Yes","")))</f>
        <v>0</v>
      </c>
      <c r="F18" s="34" t="b">
        <f t="shared" ref="F18:M18" si="21">IF(F16="NA","NA", IF(F16="No","NA", IF(F16="Yes","")))</f>
        <v>0</v>
      </c>
      <c r="G18" s="34" t="b">
        <f t="shared" si="21"/>
        <v>0</v>
      </c>
      <c r="H18" s="34" t="b">
        <f t="shared" si="21"/>
        <v>0</v>
      </c>
      <c r="I18" s="34" t="b">
        <f t="shared" si="21"/>
        <v>0</v>
      </c>
      <c r="J18" s="34" t="b">
        <f t="shared" si="21"/>
        <v>0</v>
      </c>
      <c r="K18" s="34" t="b">
        <f t="shared" si="21"/>
        <v>0</v>
      </c>
      <c r="L18" s="34" t="b">
        <f t="shared" si="21"/>
        <v>0</v>
      </c>
      <c r="M18" s="34" t="b">
        <f t="shared" si="21"/>
        <v>0</v>
      </c>
      <c r="N18" s="34" t="b">
        <f t="shared" ref="N18" si="22">IF(N16="NA","NA", IF(N16="No","NA", IF(N16="Yes","")))</f>
        <v>0</v>
      </c>
      <c r="P18" s="110">
        <f t="shared" si="6"/>
        <v>0</v>
      </c>
      <c r="Q18" s="81" t="str">
        <f t="shared" si="7"/>
        <v>%</v>
      </c>
      <c r="R18" s="81">
        <f t="shared" si="8"/>
        <v>0</v>
      </c>
      <c r="S18" s="81" t="str">
        <f t="shared" si="9"/>
        <v>%</v>
      </c>
      <c r="T18" s="81">
        <f t="shared" si="10"/>
        <v>0</v>
      </c>
      <c r="U18" s="81">
        <f t="shared" si="11"/>
        <v>10</v>
      </c>
      <c r="V18" s="81">
        <f t="shared" si="12"/>
        <v>0</v>
      </c>
      <c r="W18" s="113">
        <f t="shared" si="13"/>
        <v>10</v>
      </c>
      <c r="X18" s="81"/>
      <c r="Y18" s="120">
        <f t="shared" si="14"/>
        <v>10</v>
      </c>
      <c r="Z18" s="120">
        <f t="shared" si="15"/>
        <v>0</v>
      </c>
      <c r="AA18" s="120" t="str">
        <f t="shared" si="16"/>
        <v>No data</v>
      </c>
    </row>
    <row r="19" spans="1:27" ht="60">
      <c r="A19" s="57"/>
      <c r="B19" s="93" t="s">
        <v>302</v>
      </c>
      <c r="C19" s="94" t="s">
        <v>305</v>
      </c>
      <c r="D19" s="47"/>
      <c r="E19" s="34" t="b">
        <f>IF(E17="NA","NA", IF(E17="No","NA", IF(E17="Yes","")))</f>
        <v>0</v>
      </c>
      <c r="F19" s="34" t="b">
        <f t="shared" ref="F19:M19" si="23">IF(F17="NA","NA", IF(F17="No","NA", IF(F17="Yes","")))</f>
        <v>0</v>
      </c>
      <c r="G19" s="34" t="b">
        <f t="shared" si="23"/>
        <v>0</v>
      </c>
      <c r="H19" s="34" t="b">
        <f t="shared" si="23"/>
        <v>0</v>
      </c>
      <c r="I19" s="34" t="b">
        <f t="shared" si="23"/>
        <v>0</v>
      </c>
      <c r="J19" s="34" t="b">
        <f t="shared" si="23"/>
        <v>0</v>
      </c>
      <c r="K19" s="34" t="b">
        <f t="shared" si="23"/>
        <v>0</v>
      </c>
      <c r="L19" s="34" t="b">
        <f t="shared" si="23"/>
        <v>0</v>
      </c>
      <c r="M19" s="34" t="b">
        <f t="shared" si="23"/>
        <v>0</v>
      </c>
      <c r="N19" s="34" t="b">
        <f t="shared" ref="N19" si="24">IF(N17="NA","NA", IF(N17="No","NA", IF(N17="Yes","")))</f>
        <v>0</v>
      </c>
      <c r="P19" s="110">
        <f t="shared" si="6"/>
        <v>0</v>
      </c>
      <c r="Q19" s="81" t="str">
        <f t="shared" si="7"/>
        <v>%</v>
      </c>
      <c r="R19" s="81">
        <f t="shared" si="8"/>
        <v>0</v>
      </c>
      <c r="S19" s="81" t="str">
        <f t="shared" si="9"/>
        <v>%</v>
      </c>
      <c r="T19" s="81">
        <f t="shared" si="10"/>
        <v>0</v>
      </c>
      <c r="U19" s="81">
        <f t="shared" si="11"/>
        <v>10</v>
      </c>
      <c r="V19" s="81">
        <f t="shared" si="12"/>
        <v>0</v>
      </c>
      <c r="W19" s="113">
        <f t="shared" si="13"/>
        <v>10</v>
      </c>
      <c r="X19" s="81"/>
      <c r="Y19" s="120">
        <f t="shared" si="14"/>
        <v>10</v>
      </c>
      <c r="Z19" s="120">
        <f t="shared" si="15"/>
        <v>0</v>
      </c>
      <c r="AA19" s="120" t="str">
        <f t="shared" si="16"/>
        <v>No data</v>
      </c>
    </row>
    <row r="20" spans="1:27" ht="75">
      <c r="A20" s="47"/>
      <c r="B20" s="93">
        <v>16</v>
      </c>
      <c r="C20" s="94" t="s">
        <v>308</v>
      </c>
      <c r="D20" s="47"/>
      <c r="E20" s="34"/>
      <c r="F20" s="34"/>
      <c r="G20" s="34"/>
      <c r="H20" s="34"/>
      <c r="I20" s="34"/>
      <c r="J20" s="34"/>
      <c r="K20" s="34"/>
      <c r="L20" s="34"/>
      <c r="M20" s="34"/>
      <c r="N20" s="34"/>
      <c r="P20" s="110">
        <f t="shared" si="6"/>
        <v>0</v>
      </c>
      <c r="Q20" s="81" t="str">
        <f t="shared" si="7"/>
        <v>%</v>
      </c>
      <c r="R20" s="81">
        <f t="shared" si="8"/>
        <v>0</v>
      </c>
      <c r="S20" s="81" t="str">
        <f t="shared" si="9"/>
        <v>%</v>
      </c>
      <c r="T20" s="81">
        <f t="shared" si="10"/>
        <v>0</v>
      </c>
      <c r="U20" s="81">
        <f t="shared" si="11"/>
        <v>10</v>
      </c>
      <c r="V20" s="81">
        <f t="shared" si="12"/>
        <v>0</v>
      </c>
      <c r="W20" s="113">
        <f t="shared" si="13"/>
        <v>10</v>
      </c>
      <c r="X20" s="81"/>
      <c r="Y20" s="120">
        <f t="shared" si="14"/>
        <v>0</v>
      </c>
      <c r="Z20" s="120">
        <f t="shared" si="15"/>
        <v>10</v>
      </c>
      <c r="AA20" s="120" t="str">
        <f t="shared" si="16"/>
        <v>No data</v>
      </c>
    </row>
    <row r="21" spans="1:27" ht="60">
      <c r="A21" s="57"/>
      <c r="B21" s="93">
        <v>17</v>
      </c>
      <c r="C21" s="94" t="s">
        <v>309</v>
      </c>
      <c r="D21" s="47"/>
      <c r="E21" s="34"/>
      <c r="F21" s="34"/>
      <c r="G21" s="34"/>
      <c r="H21" s="34"/>
      <c r="I21" s="34"/>
      <c r="J21" s="34"/>
      <c r="K21" s="34"/>
      <c r="L21" s="34"/>
      <c r="M21" s="34"/>
      <c r="N21" s="34"/>
      <c r="P21" s="110">
        <f t="shared" si="6"/>
        <v>0</v>
      </c>
      <c r="Q21" s="81" t="str">
        <f t="shared" si="7"/>
        <v>%</v>
      </c>
      <c r="R21" s="81">
        <f t="shared" si="8"/>
        <v>0</v>
      </c>
      <c r="S21" s="81" t="str">
        <f t="shared" si="9"/>
        <v>%</v>
      </c>
      <c r="T21" s="81">
        <f t="shared" si="10"/>
        <v>0</v>
      </c>
      <c r="U21" s="81">
        <f t="shared" si="11"/>
        <v>10</v>
      </c>
      <c r="V21" s="81">
        <f t="shared" si="12"/>
        <v>0</v>
      </c>
      <c r="W21" s="113">
        <f t="shared" si="13"/>
        <v>10</v>
      </c>
      <c r="X21" s="81"/>
      <c r="Y21" s="120">
        <f t="shared" si="14"/>
        <v>0</v>
      </c>
      <c r="Z21" s="120">
        <f t="shared" si="15"/>
        <v>10</v>
      </c>
      <c r="AA21" s="120" t="str">
        <f t="shared" si="16"/>
        <v>No data</v>
      </c>
    </row>
    <row r="22" spans="1:27" ht="30">
      <c r="A22" s="57"/>
      <c r="B22" s="93" t="s">
        <v>310</v>
      </c>
      <c r="C22" s="94" t="s">
        <v>156</v>
      </c>
      <c r="D22" s="47"/>
      <c r="E22" s="34"/>
      <c r="F22" s="34"/>
      <c r="G22" s="34"/>
      <c r="H22" s="34"/>
      <c r="I22" s="34"/>
      <c r="J22" s="34"/>
      <c r="K22" s="34"/>
      <c r="L22" s="34"/>
      <c r="M22" s="34"/>
      <c r="N22" s="34"/>
      <c r="P22" s="110">
        <f t="shared" si="6"/>
        <v>0</v>
      </c>
      <c r="Q22" s="81" t="str">
        <f t="shared" si="7"/>
        <v>%</v>
      </c>
      <c r="R22" s="81">
        <f t="shared" si="8"/>
        <v>0</v>
      </c>
      <c r="S22" s="81" t="str">
        <f t="shared" si="9"/>
        <v>%</v>
      </c>
      <c r="T22" s="81">
        <f t="shared" si="10"/>
        <v>0</v>
      </c>
      <c r="U22" s="81">
        <f t="shared" si="11"/>
        <v>10</v>
      </c>
      <c r="V22" s="81">
        <f t="shared" si="12"/>
        <v>0</v>
      </c>
      <c r="W22" s="113">
        <f t="shared" si="13"/>
        <v>10</v>
      </c>
      <c r="X22" s="81"/>
      <c r="Y22" s="120">
        <f t="shared" si="14"/>
        <v>0</v>
      </c>
      <c r="Z22" s="120">
        <f t="shared" si="15"/>
        <v>10</v>
      </c>
      <c r="AA22" s="120" t="str">
        <f t="shared" si="16"/>
        <v>No data</v>
      </c>
    </row>
    <row r="23" spans="1:27">
      <c r="A23" s="47"/>
      <c r="B23" s="93" t="s">
        <v>311</v>
      </c>
      <c r="C23" s="94" t="s">
        <v>158</v>
      </c>
      <c r="D23" s="55" t="s">
        <v>159</v>
      </c>
      <c r="E23" s="34" t="b">
        <f>IF(E22="No","NA", IF(E22="Yes","NA"))</f>
        <v>0</v>
      </c>
      <c r="F23" s="34" t="b">
        <f t="shared" ref="F23:N23" si="25">IF(F22="No","NA", IF(F22="Yes","NA"))</f>
        <v>0</v>
      </c>
      <c r="G23" s="34" t="b">
        <f t="shared" si="25"/>
        <v>0</v>
      </c>
      <c r="H23" s="34" t="b">
        <f t="shared" si="25"/>
        <v>0</v>
      </c>
      <c r="I23" s="34" t="b">
        <f t="shared" si="25"/>
        <v>0</v>
      </c>
      <c r="J23" s="34" t="b">
        <f t="shared" si="25"/>
        <v>0</v>
      </c>
      <c r="K23" s="34" t="b">
        <f t="shared" si="25"/>
        <v>0</v>
      </c>
      <c r="L23" s="34" t="b">
        <f t="shared" si="25"/>
        <v>0</v>
      </c>
      <c r="M23" s="34" t="b">
        <f t="shared" si="25"/>
        <v>0</v>
      </c>
      <c r="N23" s="34" t="b">
        <f t="shared" si="25"/>
        <v>0</v>
      </c>
    </row>
    <row r="24" spans="1:27" ht="60">
      <c r="A24" s="57"/>
      <c r="B24" s="93" t="s">
        <v>312</v>
      </c>
      <c r="C24" s="94" t="s">
        <v>313</v>
      </c>
      <c r="D24" s="47"/>
      <c r="E24" s="34"/>
      <c r="F24" s="34"/>
      <c r="G24" s="34"/>
      <c r="H24" s="34"/>
      <c r="I24" s="34"/>
      <c r="J24" s="34"/>
      <c r="K24" s="34"/>
      <c r="L24" s="34"/>
      <c r="M24" s="34"/>
      <c r="N24" s="34"/>
      <c r="P24" s="110">
        <f>COUNTIF(E24:N24,"Yes")</f>
        <v>0</v>
      </c>
      <c r="Q24" s="81" t="str">
        <f t="shared" ref="Q24:Q34" si="26">IF(ISERROR(P24/T24),"%",P24/T24*100)</f>
        <v>%</v>
      </c>
      <c r="R24" s="81">
        <f>COUNTIF(E24:N24, "no")</f>
        <v>0</v>
      </c>
      <c r="S24" s="81" t="str">
        <f t="shared" ref="S24:S34" si="27">IF(ISERROR(R24/T24),"%",R24/T24*100)</f>
        <v>%</v>
      </c>
      <c r="T24" s="81">
        <f t="shared" ref="T24:T34" si="28">SUM(P24+R24)</f>
        <v>0</v>
      </c>
      <c r="U24" s="81">
        <f t="shared" ref="U24:U34" si="29">Y24+Z24</f>
        <v>10</v>
      </c>
      <c r="V24" s="81">
        <f t="shared" ref="V24:V34" si="30">COUNTIF(E24:N24,"NA")</f>
        <v>0</v>
      </c>
      <c r="W24" s="113">
        <f t="shared" ref="W24:W34" si="31">P24+R24+U24+V24</f>
        <v>10</v>
      </c>
      <c r="X24" s="81"/>
      <c r="Y24" s="120">
        <f t="shared" ref="Y24:Y34" si="32">COUNTIF(E24:N24,"FALSE")</f>
        <v>0</v>
      </c>
      <c r="Z24" s="120">
        <f t="shared" ref="Z24:Z34" si="33">COUNTIF(E24:N24,"")</f>
        <v>10</v>
      </c>
      <c r="AA24" s="120" t="str">
        <f t="shared" ref="AA24:AA34" si="34">IF(U24=W24,"No data", IF(V24=W24,"NA", IF(U24+V24=W24,"NA", Q24)))</f>
        <v>No data</v>
      </c>
    </row>
    <row r="25" spans="1:27" ht="30">
      <c r="A25" s="57"/>
      <c r="B25" s="93" t="s">
        <v>314</v>
      </c>
      <c r="C25" s="94" t="s">
        <v>315</v>
      </c>
      <c r="D25" s="47"/>
      <c r="E25" s="34"/>
      <c r="F25" s="34"/>
      <c r="G25" s="34"/>
      <c r="H25" s="34"/>
      <c r="I25" s="34"/>
      <c r="J25" s="34"/>
      <c r="K25" s="34"/>
      <c r="L25" s="34"/>
      <c r="M25" s="34"/>
      <c r="N25" s="34"/>
      <c r="P25" s="110">
        <f>COUNTIF(E25:N25,"Pre-operatively")</f>
        <v>0</v>
      </c>
      <c r="Q25" s="81" t="str">
        <f t="shared" si="26"/>
        <v>%</v>
      </c>
      <c r="R25" s="81">
        <f>COUNTIF(E25:N25, "Post operatively")</f>
        <v>0</v>
      </c>
      <c r="S25" s="81" t="str">
        <f t="shared" si="27"/>
        <v>%</v>
      </c>
      <c r="T25" s="81">
        <f t="shared" si="28"/>
        <v>0</v>
      </c>
      <c r="U25" s="81">
        <f t="shared" si="29"/>
        <v>10</v>
      </c>
      <c r="V25" s="81">
        <f t="shared" si="30"/>
        <v>0</v>
      </c>
      <c r="W25" s="113">
        <f t="shared" si="31"/>
        <v>10</v>
      </c>
      <c r="X25" s="81"/>
      <c r="Y25" s="120">
        <f t="shared" si="32"/>
        <v>0</v>
      </c>
      <c r="Z25" s="120">
        <f t="shared" si="33"/>
        <v>10</v>
      </c>
      <c r="AA25" s="120" t="str">
        <f t="shared" si="34"/>
        <v>No data</v>
      </c>
    </row>
    <row r="26" spans="1:27" ht="45" customHeight="1">
      <c r="A26" s="47"/>
      <c r="B26" s="93" t="s">
        <v>136</v>
      </c>
      <c r="C26" s="94" t="s">
        <v>163</v>
      </c>
      <c r="D26" s="47"/>
      <c r="E26" s="34"/>
      <c r="F26" s="34"/>
      <c r="G26" s="34"/>
      <c r="H26" s="34"/>
      <c r="I26" s="34"/>
      <c r="J26" s="34"/>
      <c r="K26" s="34"/>
      <c r="L26" s="34"/>
      <c r="M26" s="34"/>
      <c r="N26" s="34"/>
      <c r="P26" s="110">
        <f t="shared" ref="P26:P34" si="35">COUNTIF(E26:N26,"Yes")</f>
        <v>0</v>
      </c>
      <c r="Q26" s="81" t="str">
        <f t="shared" si="26"/>
        <v>%</v>
      </c>
      <c r="R26" s="81">
        <f t="shared" ref="R26:R34" si="36">COUNTIF(E26:N26, "no")</f>
        <v>0</v>
      </c>
      <c r="S26" s="81" t="str">
        <f t="shared" si="27"/>
        <v>%</v>
      </c>
      <c r="T26" s="81">
        <f t="shared" si="28"/>
        <v>0</v>
      </c>
      <c r="U26" s="81">
        <f t="shared" si="29"/>
        <v>10</v>
      </c>
      <c r="V26" s="81">
        <f t="shared" si="30"/>
        <v>0</v>
      </c>
      <c r="W26" s="113">
        <f t="shared" si="31"/>
        <v>10</v>
      </c>
      <c r="X26" s="81"/>
      <c r="Y26" s="120">
        <f t="shared" si="32"/>
        <v>0</v>
      </c>
      <c r="Z26" s="120">
        <f t="shared" si="33"/>
        <v>10</v>
      </c>
      <c r="AA26" s="120" t="str">
        <f t="shared" si="34"/>
        <v>No data</v>
      </c>
    </row>
    <row r="27" spans="1:27" ht="30">
      <c r="A27" s="57"/>
      <c r="B27" s="93" t="s">
        <v>137</v>
      </c>
      <c r="C27" s="94" t="s">
        <v>317</v>
      </c>
      <c r="D27" s="47"/>
      <c r="E27" s="34" t="b">
        <f>IF(E26="No","NA", IF(E26="Yes",""))</f>
        <v>0</v>
      </c>
      <c r="F27" s="34" t="b">
        <f t="shared" ref="F27:M27" si="37">IF(F26="No","NA", IF(F26="Yes",""))</f>
        <v>0</v>
      </c>
      <c r="G27" s="34" t="b">
        <f t="shared" si="37"/>
        <v>0</v>
      </c>
      <c r="H27" s="34" t="b">
        <f t="shared" si="37"/>
        <v>0</v>
      </c>
      <c r="I27" s="34" t="b">
        <f t="shared" si="37"/>
        <v>0</v>
      </c>
      <c r="J27" s="34" t="b">
        <f t="shared" si="37"/>
        <v>0</v>
      </c>
      <c r="K27" s="34" t="b">
        <f t="shared" si="37"/>
        <v>0</v>
      </c>
      <c r="L27" s="34" t="b">
        <f t="shared" si="37"/>
        <v>0</v>
      </c>
      <c r="M27" s="34" t="b">
        <f t="shared" si="37"/>
        <v>0</v>
      </c>
      <c r="N27" s="34" t="b">
        <f t="shared" ref="N27" si="38">IF(N26="No","NA", IF(N26="Yes",""))</f>
        <v>0</v>
      </c>
      <c r="P27" s="110">
        <f t="shared" si="35"/>
        <v>0</v>
      </c>
      <c r="Q27" s="81" t="str">
        <f t="shared" si="26"/>
        <v>%</v>
      </c>
      <c r="R27" s="81">
        <f t="shared" si="36"/>
        <v>0</v>
      </c>
      <c r="S27" s="81" t="str">
        <f t="shared" si="27"/>
        <v>%</v>
      </c>
      <c r="T27" s="81">
        <f t="shared" si="28"/>
        <v>0</v>
      </c>
      <c r="U27" s="81">
        <f t="shared" si="29"/>
        <v>10</v>
      </c>
      <c r="V27" s="81">
        <f t="shared" si="30"/>
        <v>0</v>
      </c>
      <c r="W27" s="113">
        <f t="shared" si="31"/>
        <v>10</v>
      </c>
      <c r="X27" s="81"/>
      <c r="Y27" s="120">
        <f t="shared" si="32"/>
        <v>10</v>
      </c>
      <c r="Z27" s="120">
        <f t="shared" si="33"/>
        <v>0</v>
      </c>
      <c r="AA27" s="120" t="str">
        <f t="shared" si="34"/>
        <v>No data</v>
      </c>
    </row>
    <row r="28" spans="1:27">
      <c r="A28" s="152"/>
      <c r="B28" s="151" t="s">
        <v>318</v>
      </c>
      <c r="C28" s="150" t="s">
        <v>167</v>
      </c>
      <c r="D28" s="57" t="s">
        <v>169</v>
      </c>
      <c r="E28" s="58" t="b">
        <f>IF(E27="NA","NA", IF(E27="No","NA", IF(E27="Yes","")))</f>
        <v>0</v>
      </c>
      <c r="F28" s="58" t="b">
        <f t="shared" ref="F28:M28" si="39">IF(F27="NA","NA", IF(F27="No","NA", IF(F27="Yes","")))</f>
        <v>0</v>
      </c>
      <c r="G28" s="58" t="b">
        <f t="shared" si="39"/>
        <v>0</v>
      </c>
      <c r="H28" s="58" t="b">
        <f t="shared" si="39"/>
        <v>0</v>
      </c>
      <c r="I28" s="58" t="b">
        <f t="shared" si="39"/>
        <v>0</v>
      </c>
      <c r="J28" s="58" t="b">
        <f t="shared" si="39"/>
        <v>0</v>
      </c>
      <c r="K28" s="58" t="b">
        <f t="shared" si="39"/>
        <v>0</v>
      </c>
      <c r="L28" s="58" t="b">
        <f t="shared" si="39"/>
        <v>0</v>
      </c>
      <c r="M28" s="58" t="b">
        <f t="shared" si="39"/>
        <v>0</v>
      </c>
      <c r="N28" s="58" t="b">
        <f t="shared" ref="N28" si="40">IF(N27="NA","NA", IF(N27="No","NA", IF(N27="Yes","")))</f>
        <v>0</v>
      </c>
      <c r="P28" s="110">
        <f t="shared" si="35"/>
        <v>0</v>
      </c>
      <c r="Q28" s="81" t="str">
        <f t="shared" si="26"/>
        <v>%</v>
      </c>
      <c r="R28" s="81">
        <f t="shared" si="36"/>
        <v>0</v>
      </c>
      <c r="S28" s="81" t="str">
        <f t="shared" si="27"/>
        <v>%</v>
      </c>
      <c r="T28" s="81">
        <f t="shared" si="28"/>
        <v>0</v>
      </c>
      <c r="U28" s="81">
        <f t="shared" si="29"/>
        <v>10</v>
      </c>
      <c r="V28" s="81">
        <f t="shared" si="30"/>
        <v>0</v>
      </c>
      <c r="W28" s="113">
        <f t="shared" si="31"/>
        <v>10</v>
      </c>
      <c r="X28" s="81"/>
      <c r="Y28" s="120">
        <f t="shared" si="32"/>
        <v>10</v>
      </c>
      <c r="Z28" s="120">
        <f t="shared" si="33"/>
        <v>0</v>
      </c>
      <c r="AA28" s="120" t="str">
        <f t="shared" si="34"/>
        <v>No data</v>
      </c>
    </row>
    <row r="29" spans="1:27">
      <c r="A29" s="152"/>
      <c r="B29" s="151"/>
      <c r="C29" s="150"/>
      <c r="D29" s="57" t="s">
        <v>170</v>
      </c>
      <c r="E29" s="58" t="b">
        <f>IF(E27="NA","NA", IF(E27="No","NA", IF(E27="Yes","")))</f>
        <v>0</v>
      </c>
      <c r="F29" s="58" t="b">
        <f t="shared" ref="F29:M29" si="41">IF(F27="NA","NA", IF(F27="No","NA", IF(F27="Yes","")))</f>
        <v>0</v>
      </c>
      <c r="G29" s="58" t="b">
        <f t="shared" si="41"/>
        <v>0</v>
      </c>
      <c r="H29" s="58" t="b">
        <f t="shared" si="41"/>
        <v>0</v>
      </c>
      <c r="I29" s="58" t="b">
        <f t="shared" si="41"/>
        <v>0</v>
      </c>
      <c r="J29" s="58" t="b">
        <f t="shared" si="41"/>
        <v>0</v>
      </c>
      <c r="K29" s="58" t="b">
        <f t="shared" si="41"/>
        <v>0</v>
      </c>
      <c r="L29" s="58" t="b">
        <f t="shared" si="41"/>
        <v>0</v>
      </c>
      <c r="M29" s="58" t="b">
        <f t="shared" si="41"/>
        <v>0</v>
      </c>
      <c r="N29" s="58" t="b">
        <f t="shared" ref="N29" si="42">IF(N27="NA","NA", IF(N27="No","NA", IF(N27="Yes","")))</f>
        <v>0</v>
      </c>
      <c r="P29" s="110">
        <f t="shared" si="35"/>
        <v>0</v>
      </c>
      <c r="Q29" s="81" t="str">
        <f t="shared" si="26"/>
        <v>%</v>
      </c>
      <c r="R29" s="81">
        <f t="shared" si="36"/>
        <v>0</v>
      </c>
      <c r="S29" s="81" t="str">
        <f t="shared" si="27"/>
        <v>%</v>
      </c>
      <c r="T29" s="81">
        <f t="shared" si="28"/>
        <v>0</v>
      </c>
      <c r="U29" s="81">
        <f t="shared" si="29"/>
        <v>10</v>
      </c>
      <c r="V29" s="81">
        <f t="shared" si="30"/>
        <v>0</v>
      </c>
      <c r="W29" s="113">
        <f t="shared" si="31"/>
        <v>10</v>
      </c>
      <c r="X29" s="81"/>
      <c r="Y29" s="120">
        <f t="shared" si="32"/>
        <v>10</v>
      </c>
      <c r="Z29" s="120">
        <f t="shared" si="33"/>
        <v>0</v>
      </c>
      <c r="AA29" s="120" t="str">
        <f t="shared" si="34"/>
        <v>No data</v>
      </c>
    </row>
    <row r="30" spans="1:27">
      <c r="A30" s="152"/>
      <c r="B30" s="151"/>
      <c r="C30" s="150"/>
      <c r="D30" s="59" t="s">
        <v>171</v>
      </c>
      <c r="E30" s="58" t="b">
        <f>IF(E27="NA","NA", IF(E27="No","NA", IF(E27="Yes","")))</f>
        <v>0</v>
      </c>
      <c r="F30" s="58" t="b">
        <f t="shared" ref="F30:M30" si="43">IF(F27="NA","NA", IF(F27="No","NA", IF(F27="Yes","")))</f>
        <v>0</v>
      </c>
      <c r="G30" s="58" t="b">
        <f t="shared" si="43"/>
        <v>0</v>
      </c>
      <c r="H30" s="58" t="b">
        <f t="shared" si="43"/>
        <v>0</v>
      </c>
      <c r="I30" s="58" t="b">
        <f t="shared" si="43"/>
        <v>0</v>
      </c>
      <c r="J30" s="58" t="b">
        <f t="shared" si="43"/>
        <v>0</v>
      </c>
      <c r="K30" s="58" t="b">
        <f t="shared" si="43"/>
        <v>0</v>
      </c>
      <c r="L30" s="58" t="b">
        <f t="shared" si="43"/>
        <v>0</v>
      </c>
      <c r="M30" s="58" t="b">
        <f t="shared" si="43"/>
        <v>0</v>
      </c>
      <c r="N30" s="58" t="b">
        <f t="shared" ref="N30" si="44">IF(N27="NA","NA", IF(N27="No","NA", IF(N27="Yes","")))</f>
        <v>0</v>
      </c>
      <c r="P30" s="110">
        <f t="shared" si="35"/>
        <v>0</v>
      </c>
      <c r="Q30" s="81" t="str">
        <f t="shared" si="26"/>
        <v>%</v>
      </c>
      <c r="R30" s="81">
        <f t="shared" si="36"/>
        <v>0</v>
      </c>
      <c r="S30" s="81" t="str">
        <f t="shared" si="27"/>
        <v>%</v>
      </c>
      <c r="T30" s="81">
        <f t="shared" si="28"/>
        <v>0</v>
      </c>
      <c r="U30" s="81">
        <f t="shared" si="29"/>
        <v>10</v>
      </c>
      <c r="V30" s="81">
        <f t="shared" si="30"/>
        <v>0</v>
      </c>
      <c r="W30" s="113">
        <f t="shared" si="31"/>
        <v>10</v>
      </c>
      <c r="X30" s="81"/>
      <c r="Y30" s="120">
        <f t="shared" si="32"/>
        <v>10</v>
      </c>
      <c r="Z30" s="120">
        <f t="shared" si="33"/>
        <v>0</v>
      </c>
      <c r="AA30" s="120" t="str">
        <f t="shared" si="34"/>
        <v>No data</v>
      </c>
    </row>
    <row r="31" spans="1:27">
      <c r="A31" s="152"/>
      <c r="B31" s="151"/>
      <c r="C31" s="150"/>
      <c r="D31" s="59" t="s">
        <v>172</v>
      </c>
      <c r="E31" s="58" t="b">
        <f>IF(E27="NA","NA", IF(E27="No","NA", IF(E27="Yes","")))</f>
        <v>0</v>
      </c>
      <c r="F31" s="58" t="b">
        <f t="shared" ref="F31:M31" si="45">IF(F27="NA","NA", IF(F27="No","NA", IF(F27="Yes","")))</f>
        <v>0</v>
      </c>
      <c r="G31" s="58" t="b">
        <f t="shared" si="45"/>
        <v>0</v>
      </c>
      <c r="H31" s="58" t="b">
        <f t="shared" si="45"/>
        <v>0</v>
      </c>
      <c r="I31" s="58" t="b">
        <f t="shared" si="45"/>
        <v>0</v>
      </c>
      <c r="J31" s="58" t="b">
        <f t="shared" si="45"/>
        <v>0</v>
      </c>
      <c r="K31" s="58" t="b">
        <f t="shared" si="45"/>
        <v>0</v>
      </c>
      <c r="L31" s="58" t="b">
        <f t="shared" si="45"/>
        <v>0</v>
      </c>
      <c r="M31" s="58" t="b">
        <f t="shared" si="45"/>
        <v>0</v>
      </c>
      <c r="N31" s="58" t="b">
        <f t="shared" ref="N31" si="46">IF(N27="NA","NA", IF(N27="No","NA", IF(N27="Yes","")))</f>
        <v>0</v>
      </c>
      <c r="P31" s="110">
        <f t="shared" si="35"/>
        <v>0</v>
      </c>
      <c r="Q31" s="81" t="str">
        <f t="shared" si="26"/>
        <v>%</v>
      </c>
      <c r="R31" s="81">
        <f t="shared" si="36"/>
        <v>0</v>
      </c>
      <c r="S31" s="81" t="str">
        <f t="shared" si="27"/>
        <v>%</v>
      </c>
      <c r="T31" s="81">
        <f t="shared" si="28"/>
        <v>0</v>
      </c>
      <c r="U31" s="81">
        <f t="shared" si="29"/>
        <v>10</v>
      </c>
      <c r="V31" s="81">
        <f t="shared" si="30"/>
        <v>0</v>
      </c>
      <c r="W31" s="113">
        <f t="shared" si="31"/>
        <v>10</v>
      </c>
      <c r="X31" s="81"/>
      <c r="Y31" s="120">
        <f t="shared" si="32"/>
        <v>10</v>
      </c>
      <c r="Z31" s="120">
        <f t="shared" si="33"/>
        <v>0</v>
      </c>
      <c r="AA31" s="120" t="str">
        <f t="shared" si="34"/>
        <v>No data</v>
      </c>
    </row>
    <row r="32" spans="1:27">
      <c r="A32" s="152"/>
      <c r="B32" s="151"/>
      <c r="C32" s="150"/>
      <c r="D32" s="59" t="s">
        <v>173</v>
      </c>
      <c r="E32" s="58" t="b">
        <f>IF(E27="NA","NA", IF(E27="No","NA", IF(E27="Yes","")))</f>
        <v>0</v>
      </c>
      <c r="F32" s="58" t="b">
        <f t="shared" ref="F32:M32" si="47">IF(F27="NA","NA", IF(F27="No","NA", IF(F27="Yes","")))</f>
        <v>0</v>
      </c>
      <c r="G32" s="58" t="b">
        <f t="shared" si="47"/>
        <v>0</v>
      </c>
      <c r="H32" s="58" t="b">
        <f t="shared" si="47"/>
        <v>0</v>
      </c>
      <c r="I32" s="58" t="b">
        <f t="shared" si="47"/>
        <v>0</v>
      </c>
      <c r="J32" s="58" t="b">
        <f t="shared" si="47"/>
        <v>0</v>
      </c>
      <c r="K32" s="58" t="b">
        <f t="shared" si="47"/>
        <v>0</v>
      </c>
      <c r="L32" s="58" t="b">
        <f t="shared" si="47"/>
        <v>0</v>
      </c>
      <c r="M32" s="58" t="b">
        <f t="shared" si="47"/>
        <v>0</v>
      </c>
      <c r="N32" s="58" t="b">
        <f t="shared" ref="N32" si="48">IF(N27="NA","NA", IF(N27="No","NA", IF(N27="Yes","")))</f>
        <v>0</v>
      </c>
      <c r="P32" s="110">
        <f t="shared" si="35"/>
        <v>0</v>
      </c>
      <c r="Q32" s="81" t="str">
        <f t="shared" si="26"/>
        <v>%</v>
      </c>
      <c r="R32" s="81">
        <f t="shared" si="36"/>
        <v>0</v>
      </c>
      <c r="S32" s="81" t="str">
        <f t="shared" si="27"/>
        <v>%</v>
      </c>
      <c r="T32" s="81">
        <f t="shared" si="28"/>
        <v>0</v>
      </c>
      <c r="U32" s="81">
        <f t="shared" si="29"/>
        <v>10</v>
      </c>
      <c r="V32" s="81">
        <f t="shared" si="30"/>
        <v>0</v>
      </c>
      <c r="W32" s="113">
        <f t="shared" si="31"/>
        <v>10</v>
      </c>
      <c r="X32" s="81"/>
      <c r="Y32" s="120">
        <f t="shared" si="32"/>
        <v>10</v>
      </c>
      <c r="Z32" s="120">
        <f t="shared" si="33"/>
        <v>0</v>
      </c>
      <c r="AA32" s="120" t="str">
        <f t="shared" si="34"/>
        <v>No data</v>
      </c>
    </row>
    <row r="33" spans="1:27">
      <c r="A33" s="152"/>
      <c r="B33" s="151"/>
      <c r="C33" s="150"/>
      <c r="D33" s="57" t="s">
        <v>174</v>
      </c>
      <c r="E33" s="58" t="b">
        <f>IF(E27="NA","NA", IF(E27="No","NA", IF(E27="Yes","")))</f>
        <v>0</v>
      </c>
      <c r="F33" s="58" t="b">
        <f t="shared" ref="F33:M33" si="49">IF(F27="NA","NA", IF(F27="No","NA", IF(F27="Yes","")))</f>
        <v>0</v>
      </c>
      <c r="G33" s="58" t="b">
        <f t="shared" si="49"/>
        <v>0</v>
      </c>
      <c r="H33" s="58" t="b">
        <f t="shared" si="49"/>
        <v>0</v>
      </c>
      <c r="I33" s="58" t="b">
        <f t="shared" si="49"/>
        <v>0</v>
      </c>
      <c r="J33" s="58" t="b">
        <f t="shared" si="49"/>
        <v>0</v>
      </c>
      <c r="K33" s="58" t="b">
        <f t="shared" si="49"/>
        <v>0</v>
      </c>
      <c r="L33" s="58" t="b">
        <f t="shared" si="49"/>
        <v>0</v>
      </c>
      <c r="M33" s="58" t="b">
        <f t="shared" si="49"/>
        <v>0</v>
      </c>
      <c r="N33" s="58" t="b">
        <f t="shared" ref="N33" si="50">IF(N27="NA","NA", IF(N27="No","NA", IF(N27="Yes","")))</f>
        <v>0</v>
      </c>
      <c r="P33" s="110">
        <f t="shared" si="35"/>
        <v>0</v>
      </c>
      <c r="Q33" s="81" t="str">
        <f t="shared" si="26"/>
        <v>%</v>
      </c>
      <c r="R33" s="81">
        <f t="shared" si="36"/>
        <v>0</v>
      </c>
      <c r="S33" s="81" t="str">
        <f t="shared" si="27"/>
        <v>%</v>
      </c>
      <c r="T33" s="81">
        <f t="shared" si="28"/>
        <v>0</v>
      </c>
      <c r="U33" s="81">
        <f t="shared" si="29"/>
        <v>10</v>
      </c>
      <c r="V33" s="81">
        <f t="shared" si="30"/>
        <v>0</v>
      </c>
      <c r="W33" s="113">
        <f t="shared" si="31"/>
        <v>10</v>
      </c>
      <c r="X33" s="81"/>
      <c r="Y33" s="120">
        <f t="shared" si="32"/>
        <v>10</v>
      </c>
      <c r="Z33" s="120">
        <f t="shared" si="33"/>
        <v>0</v>
      </c>
      <c r="AA33" s="120" t="str">
        <f t="shared" si="34"/>
        <v>No data</v>
      </c>
    </row>
    <row r="34" spans="1:27" ht="30">
      <c r="A34" s="47"/>
      <c r="B34" s="93" t="s">
        <v>155</v>
      </c>
      <c r="C34" s="94" t="s">
        <v>319</v>
      </c>
      <c r="D34" s="47"/>
      <c r="E34" s="34"/>
      <c r="F34" s="34"/>
      <c r="G34" s="34"/>
      <c r="H34" s="34"/>
      <c r="I34" s="34"/>
      <c r="J34" s="34"/>
      <c r="K34" s="34"/>
      <c r="L34" s="34"/>
      <c r="M34" s="34"/>
      <c r="N34" s="34"/>
      <c r="P34" s="110">
        <f t="shared" si="35"/>
        <v>0</v>
      </c>
      <c r="Q34" s="81" t="str">
        <f t="shared" si="26"/>
        <v>%</v>
      </c>
      <c r="R34" s="81">
        <f t="shared" si="36"/>
        <v>0</v>
      </c>
      <c r="S34" s="81" t="str">
        <f t="shared" si="27"/>
        <v>%</v>
      </c>
      <c r="T34" s="81">
        <f t="shared" si="28"/>
        <v>0</v>
      </c>
      <c r="U34" s="81">
        <f t="shared" si="29"/>
        <v>10</v>
      </c>
      <c r="V34" s="81">
        <f t="shared" si="30"/>
        <v>0</v>
      </c>
      <c r="W34" s="113">
        <f t="shared" si="31"/>
        <v>10</v>
      </c>
      <c r="X34" s="81"/>
      <c r="Y34" s="120">
        <f t="shared" si="32"/>
        <v>0</v>
      </c>
      <c r="Z34" s="120">
        <f t="shared" si="33"/>
        <v>10</v>
      </c>
      <c r="AA34" s="120" t="str">
        <f t="shared" si="34"/>
        <v>No data</v>
      </c>
    </row>
    <row r="35" spans="1:27" ht="30">
      <c r="A35" s="47"/>
      <c r="B35" s="93" t="s">
        <v>157</v>
      </c>
      <c r="C35" s="94" t="s">
        <v>320</v>
      </c>
      <c r="D35" s="47"/>
      <c r="E35" s="34" t="b">
        <f>IF(E34="No","NA", IF(E34="Yes",""))</f>
        <v>0</v>
      </c>
      <c r="F35" s="34" t="b">
        <f t="shared" ref="F35:N35" si="51">IF(F34="No","NA", IF(F34="Yes",""))</f>
        <v>0</v>
      </c>
      <c r="G35" s="34" t="b">
        <f t="shared" si="51"/>
        <v>0</v>
      </c>
      <c r="H35" s="34" t="b">
        <f t="shared" si="51"/>
        <v>0</v>
      </c>
      <c r="I35" s="34" t="b">
        <f t="shared" si="51"/>
        <v>0</v>
      </c>
      <c r="J35" s="34" t="b">
        <f t="shared" si="51"/>
        <v>0</v>
      </c>
      <c r="K35" s="34" t="b">
        <f t="shared" si="51"/>
        <v>0</v>
      </c>
      <c r="L35" s="34" t="b">
        <f t="shared" si="51"/>
        <v>0</v>
      </c>
      <c r="M35" s="34" t="b">
        <f t="shared" si="51"/>
        <v>0</v>
      </c>
      <c r="N35" s="34" t="b">
        <f t="shared" si="51"/>
        <v>0</v>
      </c>
    </row>
    <row r="36" spans="1:27" ht="26.25" customHeight="1">
      <c r="A36" s="154"/>
      <c r="B36" s="151">
        <v>22</v>
      </c>
      <c r="C36" s="150" t="s">
        <v>321</v>
      </c>
      <c r="D36" s="48" t="s">
        <v>419</v>
      </c>
      <c r="E36" s="34"/>
      <c r="F36" s="34"/>
      <c r="G36" s="34"/>
      <c r="H36" s="34"/>
      <c r="I36" s="34"/>
      <c r="J36" s="34"/>
      <c r="K36" s="34"/>
      <c r="L36" s="34"/>
      <c r="M36" s="34"/>
      <c r="N36" s="34"/>
      <c r="P36" s="110">
        <f>COUNTIF(E36:N36,"Yes")</f>
        <v>0</v>
      </c>
      <c r="Q36" s="81" t="str">
        <f>IF(ISERROR(P36/T36),"%",P36/T36*100)</f>
        <v>%</v>
      </c>
      <c r="R36" s="81">
        <f>COUNTIF(E36:N36, "no")</f>
        <v>0</v>
      </c>
      <c r="S36" s="81" t="str">
        <f>IF(ISERROR(R36/T36),"%",R36/T36*100)</f>
        <v>%</v>
      </c>
      <c r="T36" s="81">
        <f>SUM(P36+R36)</f>
        <v>0</v>
      </c>
      <c r="U36" s="81">
        <f>Y36+Z36</f>
        <v>10</v>
      </c>
      <c r="V36" s="81">
        <f>COUNTIF(E36:N36,"NA")</f>
        <v>0</v>
      </c>
      <c r="W36" s="113">
        <f>P36+R36+U36+V36</f>
        <v>10</v>
      </c>
      <c r="X36" s="81"/>
      <c r="Y36" s="120">
        <f>COUNTIF(E36:N36,"FALSE")</f>
        <v>0</v>
      </c>
      <c r="Z36" s="120">
        <f>COUNTIF(E36:N36,"")</f>
        <v>10</v>
      </c>
      <c r="AA36" s="120" t="str">
        <f>IF(U36=W36,"No data", IF(V36=W36,"NA", IF(U36+V36=W36,"NA", Q36)))</f>
        <v>No data</v>
      </c>
    </row>
    <row r="37" spans="1:27" ht="26.25" customHeight="1">
      <c r="A37" s="154"/>
      <c r="B37" s="151"/>
      <c r="C37" s="150"/>
      <c r="D37" s="48" t="s">
        <v>420</v>
      </c>
      <c r="E37" s="34"/>
      <c r="F37" s="34"/>
      <c r="G37" s="34"/>
      <c r="H37" s="34"/>
      <c r="I37" s="34"/>
      <c r="J37" s="34"/>
      <c r="K37" s="34"/>
      <c r="L37" s="34"/>
      <c r="M37" s="34"/>
      <c r="N37" s="34"/>
      <c r="P37" s="110">
        <f>COUNTIF(E37:N37,"Yes")</f>
        <v>0</v>
      </c>
      <c r="Q37" s="81" t="str">
        <f>IF(ISERROR(P37/T37),"%",P37/T37*100)</f>
        <v>%</v>
      </c>
      <c r="R37" s="81">
        <f>COUNTIF(E37:N37, "no")</f>
        <v>0</v>
      </c>
      <c r="S37" s="81" t="str">
        <f>IF(ISERROR(R37/T37),"%",R37/T37*100)</f>
        <v>%</v>
      </c>
      <c r="T37" s="81">
        <f>SUM(P37+R37)</f>
        <v>0</v>
      </c>
      <c r="U37" s="81">
        <f>Y37+Z37</f>
        <v>10</v>
      </c>
      <c r="V37" s="81">
        <f>COUNTIF(E37:N37,"NA")</f>
        <v>0</v>
      </c>
      <c r="W37" s="113">
        <f>P37+R37+U37+V37</f>
        <v>10</v>
      </c>
      <c r="X37" s="81"/>
      <c r="Y37" s="120">
        <f>COUNTIF(E37:N37,"FALSE")</f>
        <v>0</v>
      </c>
      <c r="Z37" s="120">
        <f>COUNTIF(E37:N37,"")</f>
        <v>10</v>
      </c>
      <c r="AA37" s="120" t="str">
        <f>IF(U37=W37,"No data", IF(V37=W37,"NA", IF(U37+V37=W37,"NA", Q37)))</f>
        <v>No data</v>
      </c>
    </row>
    <row r="38" spans="1:27" ht="26.25" customHeight="1">
      <c r="A38" s="154"/>
      <c r="B38" s="151"/>
      <c r="C38" s="150"/>
      <c r="D38" s="48" t="s">
        <v>421</v>
      </c>
      <c r="E38" s="34"/>
      <c r="F38" s="34"/>
      <c r="G38" s="34"/>
      <c r="H38" s="34"/>
      <c r="I38" s="34"/>
      <c r="J38" s="34"/>
      <c r="K38" s="34"/>
      <c r="L38" s="34"/>
      <c r="M38" s="34"/>
      <c r="N38" s="34"/>
      <c r="P38" s="110">
        <f>COUNTIF(E38:N38,"Yes")</f>
        <v>0</v>
      </c>
      <c r="Q38" s="81" t="str">
        <f>IF(ISERROR(P38/T38),"%",P38/T38*100)</f>
        <v>%</v>
      </c>
      <c r="R38" s="81">
        <f>COUNTIF(E38:N38, "no")</f>
        <v>0</v>
      </c>
      <c r="S38" s="81" t="str">
        <f>IF(ISERROR(R38/T38),"%",R38/T38*100)</f>
        <v>%</v>
      </c>
      <c r="T38" s="81">
        <f>SUM(P38+R38)</f>
        <v>0</v>
      </c>
      <c r="U38" s="81">
        <f>Y38+Z38</f>
        <v>10</v>
      </c>
      <c r="V38" s="81">
        <f>COUNTIF(E38:N38,"NA")</f>
        <v>0</v>
      </c>
      <c r="W38" s="113">
        <f>P38+R38+U38+V38</f>
        <v>10</v>
      </c>
      <c r="X38" s="81"/>
      <c r="Y38" s="120">
        <f>COUNTIF(E38:N38,"FALSE")</f>
        <v>0</v>
      </c>
      <c r="Z38" s="120">
        <f>COUNTIF(E38:N38,"")</f>
        <v>10</v>
      </c>
      <c r="AA38" s="120" t="str">
        <f>IF(U38=W38,"No data", IF(V38=W38,"NA", IF(U38+V38=W38,"NA", Q38)))</f>
        <v>No data</v>
      </c>
    </row>
    <row r="39" spans="1:27" ht="45">
      <c r="A39" s="47"/>
      <c r="B39" s="93">
        <v>23</v>
      </c>
      <c r="C39" s="94" t="s">
        <v>322</v>
      </c>
      <c r="D39" s="60"/>
      <c r="E39" s="34"/>
      <c r="F39" s="34"/>
      <c r="G39" s="34"/>
      <c r="H39" s="34"/>
      <c r="I39" s="34"/>
      <c r="J39" s="34"/>
      <c r="K39" s="34"/>
      <c r="L39" s="34"/>
      <c r="M39" s="34"/>
      <c r="N39" s="34"/>
    </row>
    <row r="40" spans="1:27" ht="30" customHeight="1">
      <c r="A40" s="152"/>
      <c r="B40" s="151">
        <v>24</v>
      </c>
      <c r="C40" s="150" t="s">
        <v>323</v>
      </c>
      <c r="D40" s="48" t="s">
        <v>324</v>
      </c>
      <c r="E40" s="34"/>
      <c r="F40" s="34"/>
      <c r="G40" s="34"/>
      <c r="H40" s="34"/>
      <c r="I40" s="34"/>
      <c r="J40" s="34"/>
      <c r="K40" s="34"/>
      <c r="L40" s="34"/>
      <c r="M40" s="34"/>
      <c r="N40" s="34"/>
      <c r="P40" s="110">
        <f>COUNTIF(E40:N40,"Yes")</f>
        <v>0</v>
      </c>
      <c r="Q40" s="81" t="str">
        <f>IF(ISERROR(P40/T40),"%",P40/T40*100)</f>
        <v>%</v>
      </c>
      <c r="R40" s="81">
        <f>COUNTIF(E40:N40, "no")</f>
        <v>0</v>
      </c>
      <c r="S40" s="81" t="str">
        <f>IF(ISERROR(R40/T40),"%",R40/T40*100)</f>
        <v>%</v>
      </c>
      <c r="T40" s="81">
        <f>SUM(P40+R40)</f>
        <v>0</v>
      </c>
      <c r="U40" s="81">
        <f>Y40+Z40</f>
        <v>10</v>
      </c>
      <c r="V40" s="81">
        <f>COUNTIF(E40:N40,"NA")</f>
        <v>0</v>
      </c>
      <c r="W40" s="113">
        <f>P40+R40+U40+V40</f>
        <v>10</v>
      </c>
      <c r="X40" s="81"/>
      <c r="Y40" s="120">
        <f>COUNTIF(E40:N40,"FALSE")</f>
        <v>0</v>
      </c>
      <c r="Z40" s="120">
        <f>COUNTIF(E40:N40,"")</f>
        <v>10</v>
      </c>
      <c r="AA40" s="120" t="str">
        <f>IF(U40=W40,"No data", IF(V40=W40,"NA", IF(U40+V40=W40,"NA", Q40)))</f>
        <v>No data</v>
      </c>
    </row>
    <row r="41" spans="1:27" ht="30" customHeight="1">
      <c r="A41" s="152"/>
      <c r="B41" s="151"/>
      <c r="C41" s="150"/>
      <c r="D41" s="48" t="s">
        <v>325</v>
      </c>
      <c r="E41" s="34"/>
      <c r="F41" s="34"/>
      <c r="G41" s="34"/>
      <c r="H41" s="34"/>
      <c r="I41" s="34"/>
      <c r="J41" s="34"/>
      <c r="K41" s="34"/>
      <c r="L41" s="34"/>
      <c r="M41" s="34"/>
      <c r="N41" s="34"/>
      <c r="P41" s="110">
        <f>COUNTIF(E41:N41,"Yes")</f>
        <v>0</v>
      </c>
      <c r="Q41" s="81" t="str">
        <f>IF(ISERROR(P41/T41),"%",P41/T41*100)</f>
        <v>%</v>
      </c>
      <c r="R41" s="81">
        <f>COUNTIF(E41:N41, "no")</f>
        <v>0</v>
      </c>
      <c r="S41" s="81" t="str">
        <f>IF(ISERROR(R41/T41),"%",R41/T41*100)</f>
        <v>%</v>
      </c>
      <c r="T41" s="81">
        <f>SUM(P41+R41)</f>
        <v>0</v>
      </c>
      <c r="U41" s="81">
        <f>Y41+Z41</f>
        <v>10</v>
      </c>
      <c r="V41" s="81">
        <f>COUNTIF(E41:N41,"NA")</f>
        <v>0</v>
      </c>
      <c r="W41" s="113">
        <f>P41+R41+U41+V41</f>
        <v>10</v>
      </c>
      <c r="X41" s="81"/>
      <c r="Y41" s="120">
        <f>COUNTIF(E41:N41,"FALSE")</f>
        <v>0</v>
      </c>
      <c r="Z41" s="120">
        <f>COUNTIF(E41:N41,"")</f>
        <v>10</v>
      </c>
      <c r="AA41" s="120" t="str">
        <f>IF(U41=W41,"No data", IF(V41=W41,"NA", IF(U41+V41=W41,"NA", Q41)))</f>
        <v>No data</v>
      </c>
    </row>
    <row r="42" spans="1:27" ht="30" customHeight="1">
      <c r="A42" s="152"/>
      <c r="B42" s="151"/>
      <c r="C42" s="150"/>
      <c r="D42" s="48" t="s">
        <v>326</v>
      </c>
      <c r="E42" s="34"/>
      <c r="F42" s="34"/>
      <c r="G42" s="34"/>
      <c r="H42" s="34"/>
      <c r="I42" s="34"/>
      <c r="J42" s="34"/>
      <c r="K42" s="34"/>
      <c r="L42" s="34"/>
      <c r="M42" s="34"/>
      <c r="N42" s="34"/>
      <c r="P42" s="110">
        <f>COUNTIF(E42:N42,"Yes")</f>
        <v>0</v>
      </c>
      <c r="Q42" s="81" t="str">
        <f>IF(ISERROR(P42/T42),"%",P42/T42*100)</f>
        <v>%</v>
      </c>
      <c r="R42" s="81">
        <f>COUNTIF(E42:N42, "no")</f>
        <v>0</v>
      </c>
      <c r="S42" s="81" t="str">
        <f>IF(ISERROR(R42/T42),"%",R42/T42*100)</f>
        <v>%</v>
      </c>
      <c r="T42" s="81">
        <f>SUM(P42+R42)</f>
        <v>0</v>
      </c>
      <c r="U42" s="81">
        <f>Y42+Z42</f>
        <v>10</v>
      </c>
      <c r="V42" s="81">
        <f>COUNTIF(E42:N42,"NA")</f>
        <v>0</v>
      </c>
      <c r="W42" s="113">
        <f>P42+R42+U42+V42</f>
        <v>10</v>
      </c>
      <c r="X42" s="81"/>
      <c r="Y42" s="120">
        <f>COUNTIF(E42:N42,"FALSE")</f>
        <v>0</v>
      </c>
      <c r="Z42" s="120">
        <f>COUNTIF(E42:N42,"")</f>
        <v>10</v>
      </c>
      <c r="AA42" s="120" t="str">
        <f>IF(U42=W42,"No data", IF(V42=W42,"NA", IF(U42+V42=W42,"NA", Q42)))</f>
        <v>No data</v>
      </c>
    </row>
    <row r="43" spans="1:27" ht="165" customHeight="1">
      <c r="A43" s="57"/>
      <c r="B43" s="93">
        <v>25</v>
      </c>
      <c r="C43" s="94" t="s">
        <v>400</v>
      </c>
      <c r="D43" s="60"/>
      <c r="E43" s="34"/>
      <c r="F43" s="34"/>
      <c r="G43" s="34"/>
      <c r="H43" s="34"/>
      <c r="I43" s="34"/>
      <c r="J43" s="34"/>
      <c r="K43" s="34"/>
      <c r="L43" s="34"/>
      <c r="M43" s="34"/>
      <c r="N43" s="34"/>
      <c r="P43" s="110">
        <f>COUNTIF(E43:N43,"Yes")</f>
        <v>0</v>
      </c>
      <c r="Q43" s="81" t="str">
        <f>IF(ISERROR(P43/T43),"%",P43/T43*100)</f>
        <v>%</v>
      </c>
      <c r="R43" s="81">
        <f>COUNTIF(E43:N43, "no")</f>
        <v>0</v>
      </c>
      <c r="S43" s="81" t="str">
        <f>IF(ISERROR(R43/T43),"%",R43/T43*100)</f>
        <v>%</v>
      </c>
      <c r="T43" s="81">
        <f>SUM(P43+R43)</f>
        <v>0</v>
      </c>
      <c r="U43" s="81">
        <f>Y43+Z43</f>
        <v>10</v>
      </c>
      <c r="V43" s="81">
        <f>COUNTIF(E43:N43,"NA")</f>
        <v>0</v>
      </c>
      <c r="W43" s="113">
        <f>P43+R43+U43+V43</f>
        <v>10</v>
      </c>
      <c r="X43" s="81"/>
      <c r="Y43" s="120">
        <f>COUNTIF(E43:N43,"FALSE")</f>
        <v>0</v>
      </c>
      <c r="Z43" s="120">
        <f>COUNTIF(E43:N43,"")</f>
        <v>10</v>
      </c>
      <c r="AA43" s="120" t="str">
        <f>IF(U43=W43,"No data", IF(V43=W43,"NA", IF(U43+V43=W43,"NA", Q43)))</f>
        <v>No data</v>
      </c>
    </row>
    <row r="44" spans="1:27" ht="45">
      <c r="A44" s="47"/>
      <c r="B44" s="93">
        <v>26</v>
      </c>
      <c r="C44" s="94" t="s">
        <v>327</v>
      </c>
      <c r="D44" s="60"/>
      <c r="E44" s="34"/>
      <c r="F44" s="34"/>
      <c r="G44" s="34"/>
      <c r="H44" s="34"/>
      <c r="I44" s="34"/>
      <c r="J44" s="34"/>
      <c r="K44" s="34"/>
      <c r="L44" s="34"/>
      <c r="M44" s="34"/>
      <c r="N44" s="34"/>
      <c r="P44" s="110">
        <f>COUNTIF(E44:N44,"Yes")</f>
        <v>0</v>
      </c>
      <c r="Q44" s="81" t="str">
        <f>IF(ISERROR(P44/T44),"%",P44/T44*100)</f>
        <v>%</v>
      </c>
      <c r="R44" s="81">
        <f>COUNTIF(E44:N44, "no")</f>
        <v>0</v>
      </c>
      <c r="S44" s="81" t="str">
        <f>IF(ISERROR(R44/T44),"%",R44/T44*100)</f>
        <v>%</v>
      </c>
      <c r="T44" s="81">
        <f>SUM(P44+R44)</f>
        <v>0</v>
      </c>
      <c r="U44" s="81">
        <f>Y44+Z44</f>
        <v>10</v>
      </c>
      <c r="V44" s="81">
        <f>COUNTIF(E44:N44,"NA")</f>
        <v>0</v>
      </c>
      <c r="W44" s="113">
        <f>P44+R44+U44+V44</f>
        <v>10</v>
      </c>
      <c r="X44" s="81"/>
      <c r="Y44" s="120">
        <f>COUNTIF(E44:N44,"FALSE")</f>
        <v>0</v>
      </c>
      <c r="Z44" s="120">
        <f>COUNTIF(E44:N44,"")</f>
        <v>10</v>
      </c>
      <c r="AA44" s="120" t="str">
        <f>IF(U44=W44,"No data", IF(V44=W44,"NA", IF(U44+V44=W44,"NA", Q44)))</f>
        <v>No data</v>
      </c>
    </row>
    <row r="45" spans="1:27">
      <c r="A45" s="153" t="s">
        <v>175</v>
      </c>
      <c r="B45" s="153"/>
      <c r="C45" s="153"/>
      <c r="D45" s="153"/>
      <c r="E45" s="153"/>
      <c r="F45" s="153"/>
      <c r="G45" s="153"/>
      <c r="H45" s="153"/>
      <c r="I45" s="153"/>
      <c r="J45" s="153"/>
      <c r="K45" s="153"/>
      <c r="L45" s="153"/>
      <c r="M45" s="153"/>
      <c r="N45" s="153"/>
    </row>
    <row r="46" spans="1:27" ht="60">
      <c r="A46" s="47"/>
      <c r="B46" s="93" t="s">
        <v>329</v>
      </c>
      <c r="C46" s="10" t="s">
        <v>328</v>
      </c>
      <c r="D46" s="94" t="s">
        <v>178</v>
      </c>
      <c r="E46" s="34"/>
      <c r="F46" s="34"/>
      <c r="G46" s="34"/>
      <c r="H46" s="34"/>
      <c r="I46" s="34"/>
      <c r="J46" s="34"/>
      <c r="K46" s="34"/>
      <c r="L46" s="34"/>
      <c r="M46" s="34"/>
      <c r="N46" s="34"/>
    </row>
    <row r="47" spans="1:27" ht="75">
      <c r="A47" s="47"/>
      <c r="B47" s="93" t="s">
        <v>330</v>
      </c>
      <c r="C47" s="98" t="s">
        <v>184</v>
      </c>
      <c r="D47" s="49" t="s">
        <v>178</v>
      </c>
      <c r="E47" s="34"/>
      <c r="F47" s="34"/>
      <c r="G47" s="34"/>
      <c r="H47" s="34"/>
      <c r="I47" s="34"/>
      <c r="J47" s="34"/>
      <c r="K47" s="34"/>
      <c r="L47" s="34"/>
      <c r="M47" s="34"/>
      <c r="N47" s="34"/>
    </row>
    <row r="48" spans="1:27" ht="60">
      <c r="A48" s="57"/>
      <c r="B48" s="93">
        <v>28</v>
      </c>
      <c r="C48" s="94" t="s">
        <v>331</v>
      </c>
      <c r="D48" s="47"/>
      <c r="E48" s="34"/>
      <c r="F48" s="34"/>
      <c r="G48" s="34"/>
      <c r="H48" s="34"/>
      <c r="I48" s="34"/>
      <c r="J48" s="34"/>
      <c r="K48" s="34"/>
      <c r="L48" s="34"/>
      <c r="M48" s="34"/>
      <c r="N48" s="34"/>
      <c r="P48" s="110">
        <f>COUNTIF(E48:N48,"Yes")</f>
        <v>0</v>
      </c>
      <c r="Q48" s="81" t="str">
        <f>IF(ISERROR(P48/T48),"%",P48/T48*100)</f>
        <v>%</v>
      </c>
      <c r="R48" s="81">
        <f>COUNTIF(E48:N48, "no")</f>
        <v>0</v>
      </c>
      <c r="S48" s="81" t="str">
        <f>IF(ISERROR(R48/T48),"%",R48/T48*100)</f>
        <v>%</v>
      </c>
      <c r="T48" s="81">
        <f>SUM(P48+R48)</f>
        <v>0</v>
      </c>
      <c r="U48" s="81">
        <f>Y48+Z48</f>
        <v>10</v>
      </c>
      <c r="V48" s="81">
        <f>COUNTIF(E48:N48,"NA")</f>
        <v>0</v>
      </c>
      <c r="W48" s="113">
        <f>P48+R48+U48+V48</f>
        <v>10</v>
      </c>
      <c r="X48" s="81"/>
      <c r="Y48" s="120">
        <f>COUNTIF(E48:N48,"FALSE")</f>
        <v>0</v>
      </c>
      <c r="Z48" s="120">
        <f>COUNTIF(E48:N48,"")</f>
        <v>10</v>
      </c>
      <c r="AA48" s="120" t="str">
        <f>IF(U48=W48,"No data", IF(V48=W48,"NA", IF(U48+V48=W48,"NA", Q48)))</f>
        <v>No data</v>
      </c>
    </row>
    <row r="49" spans="1:27" ht="60">
      <c r="A49" s="57"/>
      <c r="B49" s="93">
        <v>29</v>
      </c>
      <c r="C49" s="94" t="s">
        <v>186</v>
      </c>
      <c r="D49" s="47"/>
      <c r="E49" s="34"/>
      <c r="F49" s="34"/>
      <c r="G49" s="34"/>
      <c r="H49" s="34"/>
      <c r="I49" s="34"/>
      <c r="J49" s="34"/>
      <c r="K49" s="34"/>
      <c r="L49" s="34"/>
      <c r="M49" s="34"/>
      <c r="N49" s="34"/>
      <c r="P49" s="110">
        <f>COUNTIF(E49:N49,"Yes")</f>
        <v>0</v>
      </c>
      <c r="Q49" s="81" t="str">
        <f>IF(ISERROR(P49/T49),"%",P49/T49*100)</f>
        <v>%</v>
      </c>
      <c r="R49" s="81">
        <f>COUNTIF(E49:N49, "no")</f>
        <v>0</v>
      </c>
      <c r="S49" s="81" t="str">
        <f>IF(ISERROR(R49/T49),"%",R49/T49*100)</f>
        <v>%</v>
      </c>
      <c r="T49" s="81">
        <f>SUM(P49+R49)</f>
        <v>0</v>
      </c>
      <c r="U49" s="81">
        <f>Y49+Z49</f>
        <v>10</v>
      </c>
      <c r="V49" s="81">
        <f>COUNTIF(E49:N49,"NA")</f>
        <v>0</v>
      </c>
      <c r="W49" s="113">
        <f>P49+R49+U49+V49</f>
        <v>10</v>
      </c>
      <c r="X49" s="81"/>
      <c r="Y49" s="120">
        <f>COUNTIF(E49:N49,"FALSE")</f>
        <v>0</v>
      </c>
      <c r="Z49" s="120">
        <f>COUNTIF(E49:N49,"")</f>
        <v>10</v>
      </c>
      <c r="AA49" s="120" t="str">
        <f>IF(U49=W49,"No data", IF(V49=W49,"NA", IF(U49+V49=W49,"NA", Q49)))</f>
        <v>No data</v>
      </c>
    </row>
  </sheetData>
  <sheetProtection selectLockedCells="1"/>
  <mergeCells count="18">
    <mergeCell ref="A13:N13"/>
    <mergeCell ref="A16:A17"/>
    <mergeCell ref="B16:B17"/>
    <mergeCell ref="C16:C17"/>
    <mergeCell ref="A4:N4"/>
    <mergeCell ref="A7:A8"/>
    <mergeCell ref="B7:B8"/>
    <mergeCell ref="C7:C8"/>
    <mergeCell ref="C40:C42"/>
    <mergeCell ref="B40:B42"/>
    <mergeCell ref="A40:A42"/>
    <mergeCell ref="A45:N45"/>
    <mergeCell ref="A28:A33"/>
    <mergeCell ref="B28:B33"/>
    <mergeCell ref="C28:C33"/>
    <mergeCell ref="C36:C38"/>
    <mergeCell ref="B36:B38"/>
    <mergeCell ref="A36:A38"/>
  </mergeCells>
  <conditionalFormatting sqref="E11:N12 E21:N22 E24:N24 E36:N38 E43:N43 E48:N49 E6:N8 E27:N27">
    <cfRule type="containsText" dxfId="20" priority="35" operator="containsText" text="No">
      <formula>NOT(ISERROR(SEARCH("No",E6)))</formula>
    </cfRule>
  </conditionalFormatting>
  <conditionalFormatting sqref="E10:N10">
    <cfRule type="containsText" dxfId="19" priority="29" operator="containsText" text="Yes">
      <formula>NOT(ISERROR(SEARCH("Yes",E10)))</formula>
    </cfRule>
  </conditionalFormatting>
  <conditionalFormatting sqref="E21:N22 E24:N24 E36:N38 E43:N43 E18:N19 E27:N27">
    <cfRule type="containsText" dxfId="18" priority="24" operator="containsText" text="NA (no hearing loss)">
      <formula>NOT(ISERROR(SEARCH("NA (no hearing loss)",E18)))</formula>
    </cfRule>
    <cfRule type="containsText" dxfId="17" priority="25" operator="containsText" text="*No*">
      <formula>NOT(ISERROR(SEARCH("*No*",E18)))</formula>
    </cfRule>
  </conditionalFormatting>
  <conditionalFormatting sqref="E21:N22 E24:N24 E36:N38 E43:N43 E18:N19 E27:N27">
    <cfRule type="containsText" dxfId="16" priority="23" operator="containsText" text="NA (no visual loss)">
      <formula>NOT(ISERROR(SEARCH("NA (no visual loss)",E18)))</formula>
    </cfRule>
  </conditionalFormatting>
  <conditionalFormatting sqref="E25:N25">
    <cfRule type="containsText" dxfId="15" priority="1" operator="containsText" text="Post operatively">
      <formula>NOT(ISERROR(SEARCH("Post operatively",E25)))</formula>
    </cfRule>
  </conditionalFormatting>
  <dataValidations count="6">
    <dataValidation type="list" allowBlank="1" showInputMessage="1" showErrorMessage="1" sqref="E22:N22">
      <formula1>Answer2</formula1>
    </dataValidation>
    <dataValidation type="list" allowBlank="1" showInputMessage="1" showErrorMessage="1" sqref="E34:N34 E10:N10 E12:N12 E5:N5 E24:N24 E20:N21 E36:N38 E40:N42 E48:N49 E14:N15 E26:N26">
      <formula1>Answer22</formula1>
    </dataValidation>
    <dataValidation type="list" allowBlank="1" showInputMessage="1" showErrorMessage="1" sqref="E9:N9">
      <formula1>Answer8</formula1>
    </dataValidation>
    <dataValidation type="list" allowBlank="1" showInputMessage="1" showErrorMessage="1" sqref="E25:N25">
      <formula1>Answer17</formula1>
    </dataValidation>
    <dataValidation type="list" allowBlank="1" showInputMessage="1" showErrorMessage="1" sqref="E46:N47">
      <formula1>Answer9</formula1>
    </dataValidation>
    <dataValidation type="list" allowBlank="1" showInputMessage="1" showErrorMessage="1" sqref="E11:N11 E43:N44 E6:N8 E16:N19 E27:N33">
      <formula1>Answer23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codeName="Sheet5"/>
  <dimension ref="A1:AD134"/>
  <sheetViews>
    <sheetView workbookViewId="0">
      <pane ySplit="3" topLeftCell="A4" activePane="bottomLeft" state="frozen"/>
      <selection pane="bottomLeft" activeCell="E5" sqref="E5"/>
    </sheetView>
  </sheetViews>
  <sheetFormatPr defaultRowHeight="15"/>
  <cols>
    <col min="1" max="1" width="9.140625" style="6"/>
    <col min="2" max="2" width="9.140625" style="12"/>
    <col min="3" max="3" width="27.140625" style="10" customWidth="1"/>
    <col min="4" max="4" width="27.5703125" style="6" customWidth="1"/>
    <col min="5" max="13" width="10.42578125" style="8" customWidth="1"/>
    <col min="14" max="14" width="19.140625" style="8" bestFit="1" customWidth="1"/>
    <col min="15" max="15" width="9.140625" style="6"/>
    <col min="16" max="16" width="9.140625" style="117"/>
    <col min="17" max="19" width="9.140625" style="6"/>
    <col min="20" max="20" width="9.140625" style="115"/>
    <col min="21" max="21" width="10.5703125" style="115" customWidth="1"/>
    <col min="22" max="22" width="12" style="115" customWidth="1"/>
    <col min="23" max="23" width="9.140625" style="116"/>
    <col min="24" max="24" width="9.140625" style="74"/>
    <col min="25" max="27" width="9.140625" style="88"/>
    <col min="28" max="28" width="9.140625" style="114"/>
    <col min="29" max="30" width="9.140625" style="74"/>
    <col min="31" max="16384" width="9.140625" style="6"/>
  </cols>
  <sheetData>
    <row r="1" spans="1:27" ht="18.75">
      <c r="A1" s="75" t="s">
        <v>406</v>
      </c>
    </row>
    <row r="2" spans="1:27" ht="18.75">
      <c r="A2" s="75"/>
    </row>
    <row r="3" spans="1:27" ht="45" customHeight="1">
      <c r="A3" s="27"/>
      <c r="B3" s="97" t="s">
        <v>0</v>
      </c>
      <c r="C3" s="54" t="s">
        <v>1</v>
      </c>
      <c r="D3" s="28"/>
      <c r="E3" s="29" t="s">
        <v>2</v>
      </c>
      <c r="F3" s="29" t="s">
        <v>3</v>
      </c>
      <c r="G3" s="29" t="s">
        <v>4</v>
      </c>
      <c r="H3" s="29" t="s">
        <v>5</v>
      </c>
      <c r="I3" s="29" t="s">
        <v>6</v>
      </c>
      <c r="J3" s="29" t="s">
        <v>7</v>
      </c>
      <c r="K3" s="29" t="s">
        <v>8</v>
      </c>
      <c r="L3" s="29" t="s">
        <v>9</v>
      </c>
      <c r="M3" s="29" t="s">
        <v>10</v>
      </c>
      <c r="N3" s="29" t="s">
        <v>480</v>
      </c>
      <c r="P3" s="109" t="s">
        <v>408</v>
      </c>
      <c r="Q3" s="89" t="s">
        <v>409</v>
      </c>
      <c r="R3" s="90" t="s">
        <v>410</v>
      </c>
      <c r="S3" s="89" t="s">
        <v>411</v>
      </c>
      <c r="T3" s="90" t="s">
        <v>412</v>
      </c>
      <c r="U3" s="89" t="s">
        <v>442</v>
      </c>
      <c r="V3" s="89" t="s">
        <v>45</v>
      </c>
      <c r="W3" s="112" t="s">
        <v>414</v>
      </c>
      <c r="Y3" s="91" t="b">
        <v>0</v>
      </c>
      <c r="Z3" s="88" t="s">
        <v>413</v>
      </c>
      <c r="AA3" s="84" t="s">
        <v>443</v>
      </c>
    </row>
    <row r="4" spans="1:27">
      <c r="A4" s="144" t="s">
        <v>20</v>
      </c>
      <c r="B4" s="144"/>
      <c r="C4" s="144"/>
      <c r="D4" s="144"/>
      <c r="E4" s="144"/>
      <c r="F4" s="144"/>
      <c r="G4" s="144"/>
      <c r="H4" s="144"/>
      <c r="I4" s="144"/>
      <c r="J4" s="144"/>
      <c r="K4" s="144"/>
      <c r="L4" s="144"/>
      <c r="M4" s="144"/>
      <c r="N4" s="144"/>
    </row>
    <row r="5" spans="1:27" ht="30">
      <c r="A5" s="47"/>
      <c r="B5" s="96" t="s">
        <v>34</v>
      </c>
      <c r="C5" s="94" t="s">
        <v>108</v>
      </c>
      <c r="D5" s="33"/>
      <c r="E5" s="34"/>
      <c r="F5" s="34"/>
      <c r="G5" s="34"/>
      <c r="H5" s="34"/>
      <c r="I5" s="34"/>
      <c r="J5" s="34"/>
      <c r="K5" s="34"/>
      <c r="L5" s="34"/>
      <c r="M5" s="34"/>
      <c r="N5" s="34"/>
      <c r="P5" s="110">
        <f>COUNTIF(E5:N5,"Yes")</f>
        <v>0</v>
      </c>
      <c r="Q5" s="81" t="str">
        <f>IF(ISERROR(P5/T5),"%",P5/T5*100)</f>
        <v>%</v>
      </c>
      <c r="R5" s="81">
        <f>COUNTIF(E5:N5, "no")</f>
        <v>0</v>
      </c>
      <c r="S5" s="81" t="str">
        <f>IF(ISERROR(R5/T5),"%",R5/T5*100)</f>
        <v>%</v>
      </c>
      <c r="T5" s="81">
        <f>SUM(P5+R5)</f>
        <v>0</v>
      </c>
      <c r="U5" s="81">
        <f>Y5+Z5</f>
        <v>10</v>
      </c>
      <c r="V5" s="81">
        <f>COUNTIF(E5:N5,"NA")</f>
        <v>0</v>
      </c>
      <c r="W5" s="113">
        <f>P5+R5+U5+V5</f>
        <v>10</v>
      </c>
      <c r="X5" s="81"/>
      <c r="Y5" s="120">
        <f>COUNTIF(E5:N5,"FALSE")</f>
        <v>0</v>
      </c>
      <c r="Z5" s="120">
        <f>COUNTIF(E5:N5,"")</f>
        <v>10</v>
      </c>
      <c r="AA5" s="120" t="str">
        <f>IF(U5=W5,"No data", IF(V5=W5,"NA", IF(U5+V5=W5,"NA", Q5)))</f>
        <v>No data</v>
      </c>
    </row>
    <row r="6" spans="1:27">
      <c r="A6" s="47"/>
      <c r="B6" s="96" t="s">
        <v>35</v>
      </c>
      <c r="C6" s="94" t="s">
        <v>109</v>
      </c>
      <c r="D6" s="33"/>
      <c r="E6" s="46"/>
      <c r="F6" s="46"/>
      <c r="G6" s="46"/>
      <c r="H6" s="46"/>
      <c r="I6" s="46"/>
      <c r="J6" s="46"/>
      <c r="K6" s="46"/>
      <c r="L6" s="46"/>
      <c r="M6" s="46"/>
      <c r="N6" s="46"/>
    </row>
    <row r="7" spans="1:27">
      <c r="A7" s="144" t="s">
        <v>110</v>
      </c>
      <c r="B7" s="144"/>
      <c r="C7" s="144"/>
      <c r="D7" s="144"/>
      <c r="E7" s="144"/>
      <c r="F7" s="144"/>
      <c r="G7" s="144"/>
      <c r="H7" s="144"/>
      <c r="I7" s="144"/>
      <c r="J7" s="144"/>
      <c r="K7" s="144"/>
      <c r="L7" s="144"/>
      <c r="M7" s="144"/>
      <c r="N7" s="144"/>
    </row>
    <row r="8" spans="1:27" ht="90">
      <c r="A8" s="48"/>
      <c r="B8" s="96" t="s">
        <v>111</v>
      </c>
      <c r="C8" s="94" t="s">
        <v>112</v>
      </c>
      <c r="D8" s="33"/>
      <c r="E8" s="34"/>
      <c r="F8" s="34"/>
      <c r="G8" s="34"/>
      <c r="H8" s="34"/>
      <c r="I8" s="34"/>
      <c r="J8" s="34"/>
      <c r="K8" s="34"/>
      <c r="L8" s="34"/>
      <c r="M8" s="34"/>
      <c r="N8" s="34"/>
      <c r="P8" s="110">
        <f>COUNTIF(E8:N8,"Yes")</f>
        <v>0</v>
      </c>
      <c r="Q8" s="81" t="str">
        <f>IF(ISERROR(P8/T8),"%",P8/T8*100)</f>
        <v>%</v>
      </c>
      <c r="R8" s="81">
        <f>COUNTIF(E8:N8, "no")</f>
        <v>0</v>
      </c>
      <c r="S8" s="81" t="str">
        <f>IF(ISERROR(R8/T8),"%",R8/T8*100)</f>
        <v>%</v>
      </c>
      <c r="T8" s="81">
        <f>SUM(P8+R8)</f>
        <v>0</v>
      </c>
      <c r="U8" s="81">
        <f>Y8+Z8</f>
        <v>10</v>
      </c>
      <c r="V8" s="81">
        <f>COUNTIF(E8:N8,"NA")</f>
        <v>0</v>
      </c>
      <c r="W8" s="113">
        <f>P8+R8+U8+V8</f>
        <v>10</v>
      </c>
      <c r="X8" s="81"/>
      <c r="Y8" s="120">
        <f>COUNTIF(E8:N8,"FALSE")</f>
        <v>0</v>
      </c>
      <c r="Z8" s="120">
        <f>COUNTIF(E8:N8,"")</f>
        <v>10</v>
      </c>
      <c r="AA8" s="120" t="str">
        <f>IF(U8=W8,"No data", IF(V8=W8,"NA", IF(U8+V8=W8,"NA", Q8)))</f>
        <v>No data</v>
      </c>
    </row>
    <row r="9" spans="1:27">
      <c r="A9" s="47"/>
      <c r="B9" s="96" t="s">
        <v>113</v>
      </c>
      <c r="C9" s="94" t="s">
        <v>109</v>
      </c>
      <c r="D9" s="33"/>
      <c r="E9" s="46"/>
      <c r="F9" s="46"/>
      <c r="G9" s="46"/>
      <c r="H9" s="46"/>
      <c r="I9" s="46"/>
      <c r="J9" s="46"/>
      <c r="K9" s="46"/>
      <c r="L9" s="46"/>
      <c r="M9" s="46"/>
      <c r="N9" s="46"/>
    </row>
    <row r="10" spans="1:27" ht="90">
      <c r="A10" s="48"/>
      <c r="B10" s="96">
        <v>12</v>
      </c>
      <c r="C10" s="94" t="s">
        <v>114</v>
      </c>
      <c r="D10" s="33"/>
      <c r="E10" s="34"/>
      <c r="F10" s="34"/>
      <c r="G10" s="34"/>
      <c r="H10" s="34"/>
      <c r="I10" s="34"/>
      <c r="J10" s="34"/>
      <c r="K10" s="34"/>
      <c r="L10" s="34"/>
      <c r="M10" s="34"/>
      <c r="N10" s="34"/>
      <c r="P10" s="110">
        <f>COUNTIF(E10:N10,"Yes")</f>
        <v>0</v>
      </c>
      <c r="Q10" s="81" t="str">
        <f>IF(ISERROR(P10/T10),"%",P10/T10*100)</f>
        <v>%</v>
      </c>
      <c r="R10" s="81">
        <f>COUNTIF(E10:N10, "no")</f>
        <v>0</v>
      </c>
      <c r="S10" s="81" t="str">
        <f>IF(ISERROR(R10/T10),"%",R10/T10*100)</f>
        <v>%</v>
      </c>
      <c r="T10" s="81">
        <f>SUM(P10+R10)</f>
        <v>0</v>
      </c>
      <c r="U10" s="81">
        <f>Y10+Z10</f>
        <v>10</v>
      </c>
      <c r="V10" s="81">
        <f>COUNTIF(E10:N10,"NA")</f>
        <v>0</v>
      </c>
      <c r="W10" s="113">
        <f>P10+R10+U10+V10</f>
        <v>10</v>
      </c>
      <c r="X10" s="81"/>
      <c r="Y10" s="120">
        <f>COUNTIF(E10:N10,"FALSE")</f>
        <v>0</v>
      </c>
      <c r="Z10" s="120">
        <f>COUNTIF(E10:N10,"")</f>
        <v>10</v>
      </c>
      <c r="AA10" s="120" t="str">
        <f>IF(U10=W10,"No data", IF(V10=W10,"NA", IF(U10+V10=W10,"NA", Q10)))</f>
        <v>No data</v>
      </c>
    </row>
    <row r="11" spans="1:27" ht="45">
      <c r="A11" s="56"/>
      <c r="B11" s="96">
        <v>13</v>
      </c>
      <c r="C11" s="94" t="s">
        <v>115</v>
      </c>
      <c r="D11" s="28" t="s">
        <v>116</v>
      </c>
      <c r="E11" s="46"/>
      <c r="F11" s="46"/>
      <c r="G11" s="46"/>
      <c r="H11" s="46"/>
      <c r="I11" s="46"/>
      <c r="J11" s="46"/>
      <c r="K11" s="46"/>
      <c r="L11" s="46"/>
      <c r="M11" s="46"/>
      <c r="N11" s="46"/>
    </row>
    <row r="12" spans="1:27" ht="150" customHeight="1">
      <c r="A12" s="48"/>
      <c r="B12" s="96" t="s">
        <v>55</v>
      </c>
      <c r="C12" s="94" t="s">
        <v>117</v>
      </c>
      <c r="D12" s="33"/>
      <c r="E12" s="34"/>
      <c r="F12" s="34"/>
      <c r="G12" s="34"/>
      <c r="H12" s="34"/>
      <c r="I12" s="34"/>
      <c r="J12" s="34"/>
      <c r="K12" s="34"/>
      <c r="L12" s="34"/>
      <c r="M12" s="34"/>
      <c r="N12" s="34"/>
      <c r="P12" s="110">
        <f>COUNTIF(E12:N12,"Yes")</f>
        <v>0</v>
      </c>
      <c r="Q12" s="81" t="str">
        <f>IF(ISERROR(P12/T12),"%",P12/T12*100)</f>
        <v>%</v>
      </c>
      <c r="R12" s="81">
        <f>COUNTIF(E12:N12, "no")</f>
        <v>0</v>
      </c>
      <c r="S12" s="81" t="str">
        <f>IF(ISERROR(R12/T12),"%",R12/T12*100)</f>
        <v>%</v>
      </c>
      <c r="T12" s="81">
        <f>SUM(P12+R12)</f>
        <v>0</v>
      </c>
      <c r="U12" s="81">
        <f>Y12+Z12</f>
        <v>10</v>
      </c>
      <c r="V12" s="81">
        <f>COUNTIF(E12:N12,"NA")</f>
        <v>0</v>
      </c>
      <c r="W12" s="113">
        <f>P12+R12+U12+V12</f>
        <v>10</v>
      </c>
      <c r="X12" s="81"/>
      <c r="Y12" s="120">
        <f>COUNTIF(E12:N12,"FALSE")</f>
        <v>0</v>
      </c>
      <c r="Z12" s="120">
        <f>COUNTIF(E12:N12,"")</f>
        <v>10</v>
      </c>
      <c r="AA12" s="120" t="str">
        <f>IF(U12=W12,"No data", IF(V12=W12,"NA", IF(U12+V12=W12,"NA", Q12)))</f>
        <v>No data</v>
      </c>
    </row>
    <row r="13" spans="1:27" ht="30" customHeight="1">
      <c r="A13" s="48"/>
      <c r="B13" s="96" t="s">
        <v>57</v>
      </c>
      <c r="C13" s="94" t="s">
        <v>118</v>
      </c>
      <c r="D13" s="33"/>
      <c r="E13" s="34"/>
      <c r="F13" s="34"/>
      <c r="G13" s="34"/>
      <c r="H13" s="34"/>
      <c r="I13" s="34"/>
      <c r="J13" s="34"/>
      <c r="K13" s="34"/>
      <c r="L13" s="34"/>
      <c r="M13" s="34"/>
      <c r="N13" s="34"/>
      <c r="P13" s="110">
        <f>COUNTIF(E13:N13,"Yes")</f>
        <v>0</v>
      </c>
      <c r="Q13" s="81" t="str">
        <f>IF(ISERROR(P13/T13),"%",P13/T13*100)</f>
        <v>%</v>
      </c>
      <c r="R13" s="81">
        <f>COUNTIF(E13:N13, "no")</f>
        <v>0</v>
      </c>
      <c r="S13" s="81" t="str">
        <f>IF(ISERROR(R13/T13),"%",R13/T13*100)</f>
        <v>%</v>
      </c>
      <c r="T13" s="81">
        <f>SUM(P13+R13)</f>
        <v>0</v>
      </c>
      <c r="U13" s="81">
        <f>Y13+Z13</f>
        <v>10</v>
      </c>
      <c r="V13" s="81">
        <f>COUNTIF(E13:N13,"NA")</f>
        <v>0</v>
      </c>
      <c r="W13" s="113">
        <f>P13+R13+U13+V13</f>
        <v>10</v>
      </c>
      <c r="X13" s="81"/>
      <c r="Y13" s="120">
        <f>COUNTIF(E13:N13,"FALSE")</f>
        <v>0</v>
      </c>
      <c r="Z13" s="120">
        <f>COUNTIF(E13:N13,"")</f>
        <v>10</v>
      </c>
      <c r="AA13" s="120" t="str">
        <f>IF(U13=W13,"No data", IF(V13=W13,"NA", IF(U13+V13=W13,"NA", Q13)))</f>
        <v>No data</v>
      </c>
    </row>
    <row r="14" spans="1:27">
      <c r="A14" s="47"/>
      <c r="B14" s="96" t="s">
        <v>119</v>
      </c>
      <c r="C14" s="94" t="s">
        <v>109</v>
      </c>
      <c r="D14" s="33"/>
      <c r="E14" s="46"/>
      <c r="F14" s="46"/>
      <c r="G14" s="46"/>
      <c r="H14" s="46"/>
      <c r="I14" s="46"/>
      <c r="J14" s="46"/>
      <c r="K14" s="46"/>
      <c r="L14" s="46"/>
      <c r="M14" s="46"/>
      <c r="N14" s="46"/>
    </row>
    <row r="15" spans="1:27" ht="45">
      <c r="A15" s="47"/>
      <c r="B15" s="96" t="s">
        <v>61</v>
      </c>
      <c r="C15" s="94" t="s">
        <v>422</v>
      </c>
      <c r="D15" s="33"/>
      <c r="E15" s="34"/>
      <c r="F15" s="34"/>
      <c r="G15" s="34"/>
      <c r="H15" s="34"/>
      <c r="I15" s="34"/>
      <c r="J15" s="34"/>
      <c r="K15" s="34"/>
      <c r="L15" s="34"/>
      <c r="M15" s="34"/>
      <c r="N15" s="34"/>
      <c r="P15" s="110">
        <f t="shared" ref="P15:P21" si="0">COUNTIF(E15:N15,"Yes")</f>
        <v>0</v>
      </c>
      <c r="Q15" s="81" t="str">
        <f t="shared" ref="Q15:Q22" si="1">IF(ISERROR(P15/T15),"%",P15/T15*100)</f>
        <v>%</v>
      </c>
      <c r="R15" s="81">
        <f t="shared" ref="R15:R21" si="2">COUNTIF(E15:N15, "no")</f>
        <v>0</v>
      </c>
      <c r="S15" s="81" t="str">
        <f t="shared" ref="S15:S22" si="3">IF(ISERROR(R15/T15),"%",R15/T15*100)</f>
        <v>%</v>
      </c>
      <c r="T15" s="81">
        <f t="shared" ref="T15:T22" si="4">SUM(P15+R15)</f>
        <v>0</v>
      </c>
      <c r="U15" s="81">
        <f t="shared" ref="U15:U22" si="5">Y15+Z15</f>
        <v>10</v>
      </c>
      <c r="V15" s="81">
        <f t="shared" ref="V15:V22" si="6">COUNTIF(E15:N15,"NA")</f>
        <v>0</v>
      </c>
      <c r="W15" s="113">
        <f t="shared" ref="W15:W22" si="7">P15+R15+U15+V15</f>
        <v>10</v>
      </c>
      <c r="X15" s="81"/>
      <c r="Y15" s="120">
        <f t="shared" ref="Y15:Y22" si="8">COUNTIF(E15:N15,"FALSE")</f>
        <v>0</v>
      </c>
      <c r="Z15" s="120">
        <f t="shared" ref="Z15:Z22" si="9">COUNTIF(E15:N15,"")</f>
        <v>10</v>
      </c>
      <c r="AA15" s="120" t="str">
        <f>IF(U15=W15,"No data", IF(V15=W15,"NA", IF(U15+V15=W15,"NA", S15)))</f>
        <v>No data</v>
      </c>
    </row>
    <row r="16" spans="1:27" ht="90">
      <c r="A16" s="48"/>
      <c r="B16" s="96" t="s">
        <v>64</v>
      </c>
      <c r="C16" s="94" t="s">
        <v>120</v>
      </c>
      <c r="D16" s="33"/>
      <c r="E16" s="34" t="b">
        <f>IF(E15="Yes","NA", IF(E15="No",""))</f>
        <v>0</v>
      </c>
      <c r="F16" s="34" t="b">
        <f t="shared" ref="F16:N16" si="10">IF(F15="Yes","NA", IF(F15="No",""))</f>
        <v>0</v>
      </c>
      <c r="G16" s="34" t="b">
        <f t="shared" si="10"/>
        <v>0</v>
      </c>
      <c r="H16" s="34" t="b">
        <f t="shared" si="10"/>
        <v>0</v>
      </c>
      <c r="I16" s="34" t="b">
        <f t="shared" si="10"/>
        <v>0</v>
      </c>
      <c r="J16" s="34" t="b">
        <f t="shared" si="10"/>
        <v>0</v>
      </c>
      <c r="K16" s="34" t="b">
        <f t="shared" si="10"/>
        <v>0</v>
      </c>
      <c r="L16" s="34" t="b">
        <f t="shared" si="10"/>
        <v>0</v>
      </c>
      <c r="M16" s="34" t="b">
        <f t="shared" si="10"/>
        <v>0</v>
      </c>
      <c r="N16" s="34" t="b">
        <f t="shared" si="10"/>
        <v>0</v>
      </c>
      <c r="P16" s="110">
        <f t="shared" si="0"/>
        <v>0</v>
      </c>
      <c r="Q16" s="81" t="str">
        <f t="shared" si="1"/>
        <v>%</v>
      </c>
      <c r="R16" s="81">
        <f t="shared" si="2"/>
        <v>0</v>
      </c>
      <c r="S16" s="81" t="str">
        <f t="shared" si="3"/>
        <v>%</v>
      </c>
      <c r="T16" s="81">
        <f t="shared" si="4"/>
        <v>0</v>
      </c>
      <c r="U16" s="81">
        <f t="shared" si="5"/>
        <v>10</v>
      </c>
      <c r="V16" s="81">
        <f t="shared" si="6"/>
        <v>0</v>
      </c>
      <c r="W16" s="113">
        <f t="shared" si="7"/>
        <v>10</v>
      </c>
      <c r="X16" s="81"/>
      <c r="Y16" s="120">
        <f t="shared" si="8"/>
        <v>10</v>
      </c>
      <c r="Z16" s="120">
        <f t="shared" si="9"/>
        <v>0</v>
      </c>
      <c r="AA16" s="120" t="str">
        <f>IF(U16=W16,"No data", IF(V16=W16,"NA", IF(U16+V16=W16,"NA", Q16)))</f>
        <v>No data</v>
      </c>
    </row>
    <row r="17" spans="1:27" ht="45" customHeight="1">
      <c r="A17" s="154"/>
      <c r="B17" s="161" t="s">
        <v>72</v>
      </c>
      <c r="C17" s="150" t="s">
        <v>123</v>
      </c>
      <c r="D17" s="57" t="s">
        <v>124</v>
      </c>
      <c r="E17" s="34"/>
      <c r="F17" s="34"/>
      <c r="G17" s="34"/>
      <c r="H17" s="34"/>
      <c r="I17" s="34"/>
      <c r="J17" s="34"/>
      <c r="K17" s="34"/>
      <c r="L17" s="34"/>
      <c r="M17" s="34"/>
      <c r="N17" s="34"/>
      <c r="P17" s="110">
        <f t="shared" si="0"/>
        <v>0</v>
      </c>
      <c r="Q17" s="81" t="str">
        <f t="shared" si="1"/>
        <v>%</v>
      </c>
      <c r="R17" s="81">
        <f t="shared" si="2"/>
        <v>0</v>
      </c>
      <c r="S17" s="81" t="str">
        <f t="shared" si="3"/>
        <v>%</v>
      </c>
      <c r="T17" s="81">
        <f t="shared" si="4"/>
        <v>0</v>
      </c>
      <c r="U17" s="81">
        <f t="shared" si="5"/>
        <v>10</v>
      </c>
      <c r="V17" s="81">
        <f t="shared" si="6"/>
        <v>0</v>
      </c>
      <c r="W17" s="113">
        <f t="shared" si="7"/>
        <v>10</v>
      </c>
      <c r="X17" s="81"/>
      <c r="Y17" s="120">
        <f t="shared" si="8"/>
        <v>0</v>
      </c>
      <c r="Z17" s="120">
        <f t="shared" si="9"/>
        <v>10</v>
      </c>
      <c r="AA17" s="120" t="str">
        <f>IF(U17=W17,"No data", IF(V17=W17,"NA", IF(U17+V17=W17,"NA", Q17)))</f>
        <v>No data</v>
      </c>
    </row>
    <row r="18" spans="1:27" ht="45" customHeight="1">
      <c r="A18" s="154"/>
      <c r="B18" s="161"/>
      <c r="C18" s="150"/>
      <c r="D18" s="57" t="s">
        <v>83</v>
      </c>
      <c r="E18" s="34"/>
      <c r="F18" s="34"/>
      <c r="G18" s="34"/>
      <c r="H18" s="34"/>
      <c r="I18" s="34"/>
      <c r="J18" s="34"/>
      <c r="K18" s="34"/>
      <c r="L18" s="34"/>
      <c r="M18" s="34"/>
      <c r="N18" s="34"/>
      <c r="P18" s="110">
        <f t="shared" si="0"/>
        <v>0</v>
      </c>
      <c r="Q18" s="81" t="str">
        <f t="shared" si="1"/>
        <v>%</v>
      </c>
      <c r="R18" s="81">
        <f t="shared" si="2"/>
        <v>0</v>
      </c>
      <c r="S18" s="81" t="str">
        <f t="shared" si="3"/>
        <v>%</v>
      </c>
      <c r="T18" s="81">
        <f t="shared" si="4"/>
        <v>0</v>
      </c>
      <c r="U18" s="81">
        <f t="shared" si="5"/>
        <v>10</v>
      </c>
      <c r="V18" s="81">
        <f t="shared" si="6"/>
        <v>0</v>
      </c>
      <c r="W18" s="113">
        <f t="shared" si="7"/>
        <v>10</v>
      </c>
      <c r="X18" s="81"/>
      <c r="Y18" s="120">
        <f t="shared" si="8"/>
        <v>0</v>
      </c>
      <c r="Z18" s="120">
        <f t="shared" si="9"/>
        <v>10</v>
      </c>
      <c r="AA18" s="120" t="str">
        <f>IF(U18=W18,"No data", IF(V18=W18,"NA", IF(U18+V18=W18,"NA", Q18)))</f>
        <v>No data</v>
      </c>
    </row>
    <row r="19" spans="1:27" ht="90">
      <c r="A19" s="48"/>
      <c r="B19" s="96" t="s">
        <v>73</v>
      </c>
      <c r="C19" s="94" t="s">
        <v>125</v>
      </c>
      <c r="D19" s="33"/>
      <c r="E19" s="34"/>
      <c r="F19" s="34"/>
      <c r="G19" s="34"/>
      <c r="H19" s="34"/>
      <c r="I19" s="34"/>
      <c r="J19" s="34"/>
      <c r="K19" s="34"/>
      <c r="L19" s="34"/>
      <c r="M19" s="34"/>
      <c r="N19" s="34"/>
      <c r="P19" s="110">
        <f t="shared" si="0"/>
        <v>0</v>
      </c>
      <c r="Q19" s="81" t="str">
        <f t="shared" si="1"/>
        <v>%</v>
      </c>
      <c r="R19" s="81">
        <f t="shared" si="2"/>
        <v>0</v>
      </c>
      <c r="S19" s="81" t="str">
        <f t="shared" si="3"/>
        <v>%</v>
      </c>
      <c r="T19" s="81">
        <f t="shared" si="4"/>
        <v>0</v>
      </c>
      <c r="U19" s="81">
        <f t="shared" si="5"/>
        <v>10</v>
      </c>
      <c r="V19" s="81">
        <f t="shared" si="6"/>
        <v>0</v>
      </c>
      <c r="W19" s="113">
        <f t="shared" si="7"/>
        <v>10</v>
      </c>
      <c r="X19" s="81"/>
      <c r="Y19" s="120">
        <f t="shared" si="8"/>
        <v>0</v>
      </c>
      <c r="Z19" s="120">
        <f t="shared" si="9"/>
        <v>10</v>
      </c>
      <c r="AA19" s="120" t="str">
        <f>IF(U19=W19,"No data", IF(V19=W19,"NA", IF(U19+V19=W19,"NA", S19)))</f>
        <v>No data</v>
      </c>
    </row>
    <row r="20" spans="1:27" ht="90" customHeight="1">
      <c r="A20" s="48"/>
      <c r="B20" s="96">
        <v>17</v>
      </c>
      <c r="C20" s="94" t="s">
        <v>126</v>
      </c>
      <c r="D20" s="33"/>
      <c r="E20" s="34"/>
      <c r="F20" s="34"/>
      <c r="G20" s="34"/>
      <c r="H20" s="34"/>
      <c r="I20" s="34"/>
      <c r="J20" s="34"/>
      <c r="K20" s="34"/>
      <c r="L20" s="34"/>
      <c r="M20" s="34"/>
      <c r="N20" s="34"/>
      <c r="P20" s="110">
        <f t="shared" si="0"/>
        <v>0</v>
      </c>
      <c r="Q20" s="81" t="str">
        <f t="shared" si="1"/>
        <v>%</v>
      </c>
      <c r="R20" s="81">
        <f t="shared" si="2"/>
        <v>0</v>
      </c>
      <c r="S20" s="81" t="str">
        <f t="shared" si="3"/>
        <v>%</v>
      </c>
      <c r="T20" s="81">
        <f t="shared" si="4"/>
        <v>0</v>
      </c>
      <c r="U20" s="81">
        <f t="shared" si="5"/>
        <v>10</v>
      </c>
      <c r="V20" s="81">
        <f t="shared" si="6"/>
        <v>0</v>
      </c>
      <c r="W20" s="113">
        <f t="shared" si="7"/>
        <v>10</v>
      </c>
      <c r="X20" s="81"/>
      <c r="Y20" s="120">
        <f t="shared" si="8"/>
        <v>0</v>
      </c>
      <c r="Z20" s="120">
        <f t="shared" si="9"/>
        <v>10</v>
      </c>
      <c r="AA20" s="120" t="str">
        <f>IF(U20=W20,"No data", IF(V20=W20,"NA", IF(U20+V20=W20,"NA", Q20)))</f>
        <v>No data</v>
      </c>
    </row>
    <row r="21" spans="1:27" ht="90" customHeight="1">
      <c r="A21" s="48"/>
      <c r="B21" s="96">
        <v>18</v>
      </c>
      <c r="C21" s="94" t="s">
        <v>127</v>
      </c>
      <c r="D21" s="33"/>
      <c r="E21" s="34"/>
      <c r="F21" s="34"/>
      <c r="G21" s="34"/>
      <c r="H21" s="34"/>
      <c r="I21" s="34"/>
      <c r="J21" s="34"/>
      <c r="K21" s="34"/>
      <c r="L21" s="34"/>
      <c r="M21" s="34"/>
      <c r="N21" s="34"/>
      <c r="P21" s="110">
        <f t="shared" si="0"/>
        <v>0</v>
      </c>
      <c r="Q21" s="81" t="str">
        <f t="shared" si="1"/>
        <v>%</v>
      </c>
      <c r="R21" s="81">
        <f t="shared" si="2"/>
        <v>0</v>
      </c>
      <c r="S21" s="81" t="str">
        <f t="shared" si="3"/>
        <v>%</v>
      </c>
      <c r="T21" s="81">
        <f t="shared" si="4"/>
        <v>0</v>
      </c>
      <c r="U21" s="81">
        <f t="shared" si="5"/>
        <v>10</v>
      </c>
      <c r="V21" s="81">
        <f t="shared" si="6"/>
        <v>0</v>
      </c>
      <c r="W21" s="113">
        <f t="shared" si="7"/>
        <v>10</v>
      </c>
      <c r="X21" s="81"/>
      <c r="Y21" s="120">
        <f t="shared" si="8"/>
        <v>0</v>
      </c>
      <c r="Z21" s="120">
        <f t="shared" si="9"/>
        <v>10</v>
      </c>
      <c r="AA21" s="120" t="str">
        <f>IF(U21=W21,"No data", IF(V21=W21,"NA", IF(U21+V21=W21,"NA", Q21)))</f>
        <v>No data</v>
      </c>
    </row>
    <row r="22" spans="1:27" ht="45">
      <c r="A22" s="48"/>
      <c r="B22" s="96">
        <v>19</v>
      </c>
      <c r="C22" s="94" t="s">
        <v>128</v>
      </c>
      <c r="D22" s="33"/>
      <c r="E22" s="34"/>
      <c r="F22" s="34"/>
      <c r="G22" s="34"/>
      <c r="H22" s="34"/>
      <c r="I22" s="34"/>
      <c r="J22" s="34"/>
      <c r="K22" s="34"/>
      <c r="L22" s="34"/>
      <c r="M22" s="34"/>
      <c r="N22" s="34"/>
      <c r="P22" s="110">
        <f>COUNTIF(E22:N22,"Daily")</f>
        <v>0</v>
      </c>
      <c r="Q22" s="81" t="str">
        <f t="shared" si="1"/>
        <v>%</v>
      </c>
      <c r="R22" s="81">
        <f>COUNTIF(E22:N22, "Other")</f>
        <v>0</v>
      </c>
      <c r="S22" s="81" t="str">
        <f t="shared" si="3"/>
        <v>%</v>
      </c>
      <c r="T22" s="81">
        <f t="shared" si="4"/>
        <v>0</v>
      </c>
      <c r="U22" s="81">
        <f t="shared" si="5"/>
        <v>10</v>
      </c>
      <c r="V22" s="81">
        <f t="shared" si="6"/>
        <v>0</v>
      </c>
      <c r="W22" s="113">
        <f t="shared" si="7"/>
        <v>10</v>
      </c>
      <c r="X22" s="81"/>
      <c r="Y22" s="120">
        <f t="shared" si="8"/>
        <v>0</v>
      </c>
      <c r="Z22" s="120">
        <f t="shared" si="9"/>
        <v>10</v>
      </c>
      <c r="AA22" s="120" t="str">
        <f>IF(U22=W22,"No data", IF(V22=W22,"NA", IF(U22+V22=W22,"NA", Q22)))</f>
        <v>No data</v>
      </c>
    </row>
    <row r="23" spans="1:27">
      <c r="A23" s="144" t="s">
        <v>134</v>
      </c>
      <c r="B23" s="144"/>
      <c r="C23" s="144"/>
      <c r="D23" s="144"/>
      <c r="E23" s="144"/>
      <c r="F23" s="144"/>
      <c r="G23" s="144"/>
      <c r="H23" s="144"/>
      <c r="I23" s="144"/>
      <c r="J23" s="144"/>
      <c r="K23" s="144"/>
      <c r="L23" s="144"/>
      <c r="M23" s="144"/>
      <c r="N23" s="144"/>
    </row>
    <row r="24" spans="1:27" ht="45" customHeight="1">
      <c r="A24" s="56"/>
      <c r="B24" s="96" t="s">
        <v>136</v>
      </c>
      <c r="C24" s="94" t="s">
        <v>135</v>
      </c>
      <c r="D24" s="33"/>
      <c r="E24" s="34"/>
      <c r="F24" s="34"/>
      <c r="G24" s="34"/>
      <c r="H24" s="34"/>
      <c r="I24" s="34"/>
      <c r="J24" s="34"/>
      <c r="K24" s="34"/>
      <c r="L24" s="34"/>
      <c r="M24" s="34"/>
      <c r="N24" s="34"/>
      <c r="P24" s="110">
        <f t="shared" ref="P24:P41" si="11">COUNTIF(E24:N24,"Yes")</f>
        <v>0</v>
      </c>
      <c r="Q24" s="81" t="str">
        <f t="shared" ref="Q24:Q41" si="12">IF(ISERROR(P24/T24),"%",P24/T24*100)</f>
        <v>%</v>
      </c>
      <c r="R24" s="81">
        <f t="shared" ref="R24:R41" si="13">COUNTIF(E24:N24, "no")</f>
        <v>0</v>
      </c>
      <c r="S24" s="81" t="str">
        <f t="shared" ref="S24:S41" si="14">IF(ISERROR(R24/T24),"%",R24/T24*100)</f>
        <v>%</v>
      </c>
      <c r="T24" s="81">
        <f t="shared" ref="T24:T41" si="15">SUM(P24+R24)</f>
        <v>0</v>
      </c>
      <c r="U24" s="81">
        <f t="shared" ref="U24:U41" si="16">Y24+Z24</f>
        <v>10</v>
      </c>
      <c r="V24" s="81">
        <f t="shared" ref="V24:V41" si="17">COUNTIF(E24:N24,"NA")</f>
        <v>0</v>
      </c>
      <c r="W24" s="113">
        <f t="shared" ref="W24:W41" si="18">P24+R24+U24+V24</f>
        <v>10</v>
      </c>
      <c r="X24" s="81"/>
      <c r="Y24" s="120">
        <f t="shared" ref="Y24:Y41" si="19">COUNTIF(E24:N24,"FALSE")</f>
        <v>0</v>
      </c>
      <c r="Z24" s="120">
        <f t="shared" ref="Z24:Z41" si="20">COUNTIF(E24:N24,"")</f>
        <v>10</v>
      </c>
      <c r="AA24" s="120" t="str">
        <f t="shared" ref="AA24:AA41" si="21">IF(U24=W24,"No data", IF(V24=W24,"NA", IF(U24+V24=W24,"NA", Q24)))</f>
        <v>No data</v>
      </c>
    </row>
    <row r="25" spans="1:27">
      <c r="A25" s="152"/>
      <c r="B25" s="161" t="s">
        <v>137</v>
      </c>
      <c r="C25" s="150" t="s">
        <v>154</v>
      </c>
      <c r="D25" s="57" t="s">
        <v>138</v>
      </c>
      <c r="E25" s="58" t="b">
        <f>IF(E24="No","NA", IF(E24="Yes",""))</f>
        <v>0</v>
      </c>
      <c r="F25" s="58" t="b">
        <f t="shared" ref="F25:N25" si="22">IF(F24="No","NA", IF(F24="Yes",""))</f>
        <v>0</v>
      </c>
      <c r="G25" s="58" t="b">
        <f t="shared" si="22"/>
        <v>0</v>
      </c>
      <c r="H25" s="58" t="b">
        <f t="shared" si="22"/>
        <v>0</v>
      </c>
      <c r="I25" s="58" t="b">
        <f t="shared" si="22"/>
        <v>0</v>
      </c>
      <c r="J25" s="58" t="b">
        <f t="shared" si="22"/>
        <v>0</v>
      </c>
      <c r="K25" s="58" t="b">
        <f t="shared" si="22"/>
        <v>0</v>
      </c>
      <c r="L25" s="58" t="b">
        <f t="shared" si="22"/>
        <v>0</v>
      </c>
      <c r="M25" s="58" t="b">
        <f t="shared" si="22"/>
        <v>0</v>
      </c>
      <c r="N25" s="58" t="b">
        <f t="shared" si="22"/>
        <v>0</v>
      </c>
      <c r="P25" s="110">
        <f t="shared" si="11"/>
        <v>0</v>
      </c>
      <c r="Q25" s="81" t="str">
        <f t="shared" si="12"/>
        <v>%</v>
      </c>
      <c r="R25" s="81">
        <f t="shared" si="13"/>
        <v>0</v>
      </c>
      <c r="S25" s="81" t="str">
        <f t="shared" si="14"/>
        <v>%</v>
      </c>
      <c r="T25" s="81">
        <f t="shared" si="15"/>
        <v>0</v>
      </c>
      <c r="U25" s="81">
        <f t="shared" si="16"/>
        <v>10</v>
      </c>
      <c r="V25" s="81">
        <f t="shared" si="17"/>
        <v>0</v>
      </c>
      <c r="W25" s="113">
        <f t="shared" si="18"/>
        <v>10</v>
      </c>
      <c r="X25" s="81"/>
      <c r="Y25" s="120">
        <f t="shared" si="19"/>
        <v>10</v>
      </c>
      <c r="Z25" s="120">
        <f t="shared" si="20"/>
        <v>0</v>
      </c>
      <c r="AA25" s="120" t="str">
        <f t="shared" si="21"/>
        <v>No data</v>
      </c>
    </row>
    <row r="26" spans="1:27">
      <c r="A26" s="152"/>
      <c r="B26" s="161"/>
      <c r="C26" s="150"/>
      <c r="D26" s="57" t="s">
        <v>139</v>
      </c>
      <c r="E26" s="58" t="b">
        <f>IF(E24="No","NA", IF(E24="Yes",""))</f>
        <v>0</v>
      </c>
      <c r="F26" s="58" t="b">
        <f t="shared" ref="F26:N26" si="23">IF(F24="No","NA", IF(F24="Yes",""))</f>
        <v>0</v>
      </c>
      <c r="G26" s="58" t="b">
        <f t="shared" si="23"/>
        <v>0</v>
      </c>
      <c r="H26" s="58" t="b">
        <f t="shared" si="23"/>
        <v>0</v>
      </c>
      <c r="I26" s="58" t="b">
        <f t="shared" si="23"/>
        <v>0</v>
      </c>
      <c r="J26" s="58" t="b">
        <f t="shared" si="23"/>
        <v>0</v>
      </c>
      <c r="K26" s="58" t="b">
        <f t="shared" si="23"/>
        <v>0</v>
      </c>
      <c r="L26" s="58" t="b">
        <f t="shared" si="23"/>
        <v>0</v>
      </c>
      <c r="M26" s="58" t="b">
        <f t="shared" si="23"/>
        <v>0</v>
      </c>
      <c r="N26" s="58" t="b">
        <f t="shared" si="23"/>
        <v>0</v>
      </c>
      <c r="P26" s="110">
        <f t="shared" si="11"/>
        <v>0</v>
      </c>
      <c r="Q26" s="81" t="str">
        <f t="shared" si="12"/>
        <v>%</v>
      </c>
      <c r="R26" s="81">
        <f t="shared" si="13"/>
        <v>0</v>
      </c>
      <c r="S26" s="81" t="str">
        <f t="shared" si="14"/>
        <v>%</v>
      </c>
      <c r="T26" s="81">
        <f t="shared" si="15"/>
        <v>0</v>
      </c>
      <c r="U26" s="81">
        <f t="shared" si="16"/>
        <v>10</v>
      </c>
      <c r="V26" s="81">
        <f t="shared" si="17"/>
        <v>0</v>
      </c>
      <c r="W26" s="113">
        <f t="shared" si="18"/>
        <v>10</v>
      </c>
      <c r="X26" s="81"/>
      <c r="Y26" s="120">
        <f t="shared" si="19"/>
        <v>10</v>
      </c>
      <c r="Z26" s="120">
        <f t="shared" si="20"/>
        <v>0</v>
      </c>
      <c r="AA26" s="120" t="str">
        <f t="shared" si="21"/>
        <v>No data</v>
      </c>
    </row>
    <row r="27" spans="1:27">
      <c r="A27" s="152"/>
      <c r="B27" s="161"/>
      <c r="C27" s="150"/>
      <c r="D27" s="57" t="s">
        <v>142</v>
      </c>
      <c r="E27" s="58" t="b">
        <f>IF(E24="No","NA", IF(E24="Yes",""))</f>
        <v>0</v>
      </c>
      <c r="F27" s="58" t="b">
        <f t="shared" ref="F27:N27" si="24">IF(F24="No","NA", IF(F24="Yes",""))</f>
        <v>0</v>
      </c>
      <c r="G27" s="58" t="b">
        <f t="shared" si="24"/>
        <v>0</v>
      </c>
      <c r="H27" s="58" t="b">
        <f t="shared" si="24"/>
        <v>0</v>
      </c>
      <c r="I27" s="58" t="b">
        <f t="shared" si="24"/>
        <v>0</v>
      </c>
      <c r="J27" s="58" t="b">
        <f t="shared" si="24"/>
        <v>0</v>
      </c>
      <c r="K27" s="58" t="b">
        <f t="shared" si="24"/>
        <v>0</v>
      </c>
      <c r="L27" s="58" t="b">
        <f t="shared" si="24"/>
        <v>0</v>
      </c>
      <c r="M27" s="58" t="b">
        <f t="shared" si="24"/>
        <v>0</v>
      </c>
      <c r="N27" s="58" t="b">
        <f t="shared" si="24"/>
        <v>0</v>
      </c>
      <c r="P27" s="110">
        <f t="shared" si="11"/>
        <v>0</v>
      </c>
      <c r="Q27" s="81" t="str">
        <f t="shared" si="12"/>
        <v>%</v>
      </c>
      <c r="R27" s="81">
        <f t="shared" si="13"/>
        <v>0</v>
      </c>
      <c r="S27" s="81" t="str">
        <f t="shared" si="14"/>
        <v>%</v>
      </c>
      <c r="T27" s="81">
        <f t="shared" si="15"/>
        <v>0</v>
      </c>
      <c r="U27" s="81">
        <f t="shared" si="16"/>
        <v>10</v>
      </c>
      <c r="V27" s="81">
        <f t="shared" si="17"/>
        <v>0</v>
      </c>
      <c r="W27" s="113">
        <f t="shared" si="18"/>
        <v>10</v>
      </c>
      <c r="X27" s="81"/>
      <c r="Y27" s="120">
        <f t="shared" si="19"/>
        <v>10</v>
      </c>
      <c r="Z27" s="120">
        <f t="shared" si="20"/>
        <v>0</v>
      </c>
      <c r="AA27" s="120" t="str">
        <f t="shared" si="21"/>
        <v>No data</v>
      </c>
    </row>
    <row r="28" spans="1:27">
      <c r="A28" s="152"/>
      <c r="B28" s="161"/>
      <c r="C28" s="150"/>
      <c r="D28" s="57" t="s">
        <v>145</v>
      </c>
      <c r="E28" s="58" t="b">
        <f>IF(E24="No","NA", IF(E24="Yes",""))</f>
        <v>0</v>
      </c>
      <c r="F28" s="58" t="b">
        <f t="shared" ref="F28:N28" si="25">IF(F24="No","NA", IF(F24="Yes",""))</f>
        <v>0</v>
      </c>
      <c r="G28" s="58" t="b">
        <f t="shared" si="25"/>
        <v>0</v>
      </c>
      <c r="H28" s="58" t="b">
        <f t="shared" si="25"/>
        <v>0</v>
      </c>
      <c r="I28" s="58" t="b">
        <f t="shared" si="25"/>
        <v>0</v>
      </c>
      <c r="J28" s="58" t="b">
        <f t="shared" si="25"/>
        <v>0</v>
      </c>
      <c r="K28" s="58" t="b">
        <f t="shared" si="25"/>
        <v>0</v>
      </c>
      <c r="L28" s="58" t="b">
        <f t="shared" si="25"/>
        <v>0</v>
      </c>
      <c r="M28" s="58" t="b">
        <f t="shared" si="25"/>
        <v>0</v>
      </c>
      <c r="N28" s="58" t="b">
        <f t="shared" si="25"/>
        <v>0</v>
      </c>
      <c r="P28" s="110">
        <f t="shared" si="11"/>
        <v>0</v>
      </c>
      <c r="Q28" s="81" t="str">
        <f t="shared" si="12"/>
        <v>%</v>
      </c>
      <c r="R28" s="81">
        <f t="shared" si="13"/>
        <v>0</v>
      </c>
      <c r="S28" s="81" t="str">
        <f t="shared" si="14"/>
        <v>%</v>
      </c>
      <c r="T28" s="81">
        <f t="shared" si="15"/>
        <v>0</v>
      </c>
      <c r="U28" s="81">
        <f t="shared" si="16"/>
        <v>10</v>
      </c>
      <c r="V28" s="81">
        <f t="shared" si="17"/>
        <v>0</v>
      </c>
      <c r="W28" s="113">
        <f t="shared" si="18"/>
        <v>10</v>
      </c>
      <c r="X28" s="81"/>
      <c r="Y28" s="120">
        <f t="shared" si="19"/>
        <v>10</v>
      </c>
      <c r="Z28" s="120">
        <f t="shared" si="20"/>
        <v>0</v>
      </c>
      <c r="AA28" s="120" t="str">
        <f t="shared" si="21"/>
        <v>No data</v>
      </c>
    </row>
    <row r="29" spans="1:27" ht="30">
      <c r="A29" s="152"/>
      <c r="B29" s="161"/>
      <c r="C29" s="150"/>
      <c r="D29" s="48" t="s">
        <v>144</v>
      </c>
      <c r="E29" s="58" t="b">
        <f>IF(E24="No","NA", IF(E24="Yes",""))</f>
        <v>0</v>
      </c>
      <c r="F29" s="58" t="b">
        <f t="shared" ref="F29:N29" si="26">IF(F24="No","NA", IF(F24="Yes",""))</f>
        <v>0</v>
      </c>
      <c r="G29" s="58" t="b">
        <f t="shared" si="26"/>
        <v>0</v>
      </c>
      <c r="H29" s="58" t="b">
        <f t="shared" si="26"/>
        <v>0</v>
      </c>
      <c r="I29" s="58" t="b">
        <f t="shared" si="26"/>
        <v>0</v>
      </c>
      <c r="J29" s="58" t="b">
        <f t="shared" si="26"/>
        <v>0</v>
      </c>
      <c r="K29" s="58" t="b">
        <f t="shared" si="26"/>
        <v>0</v>
      </c>
      <c r="L29" s="58" t="b">
        <f t="shared" si="26"/>
        <v>0</v>
      </c>
      <c r="M29" s="58" t="b">
        <f t="shared" si="26"/>
        <v>0</v>
      </c>
      <c r="N29" s="58" t="b">
        <f t="shared" si="26"/>
        <v>0</v>
      </c>
      <c r="P29" s="110">
        <f t="shared" si="11"/>
        <v>0</v>
      </c>
      <c r="Q29" s="81" t="str">
        <f t="shared" si="12"/>
        <v>%</v>
      </c>
      <c r="R29" s="81">
        <f t="shared" si="13"/>
        <v>0</v>
      </c>
      <c r="S29" s="81" t="str">
        <f t="shared" si="14"/>
        <v>%</v>
      </c>
      <c r="T29" s="81">
        <f t="shared" si="15"/>
        <v>0</v>
      </c>
      <c r="U29" s="81">
        <f t="shared" si="16"/>
        <v>10</v>
      </c>
      <c r="V29" s="81">
        <f t="shared" si="17"/>
        <v>0</v>
      </c>
      <c r="W29" s="113">
        <f t="shared" si="18"/>
        <v>10</v>
      </c>
      <c r="X29" s="81"/>
      <c r="Y29" s="120">
        <f t="shared" si="19"/>
        <v>10</v>
      </c>
      <c r="Z29" s="120">
        <f t="shared" si="20"/>
        <v>0</v>
      </c>
      <c r="AA29" s="120" t="str">
        <f t="shared" si="21"/>
        <v>No data</v>
      </c>
    </row>
    <row r="30" spans="1:27">
      <c r="A30" s="152"/>
      <c r="B30" s="161"/>
      <c r="C30" s="150"/>
      <c r="D30" s="57" t="s">
        <v>143</v>
      </c>
      <c r="E30" s="58" t="b">
        <f>IF(E24="No","NA", IF(E24="Yes",""))</f>
        <v>0</v>
      </c>
      <c r="F30" s="58" t="b">
        <f t="shared" ref="F30:N30" si="27">IF(F24="No","NA", IF(F24="Yes",""))</f>
        <v>0</v>
      </c>
      <c r="G30" s="58" t="b">
        <f t="shared" si="27"/>
        <v>0</v>
      </c>
      <c r="H30" s="58" t="b">
        <f t="shared" si="27"/>
        <v>0</v>
      </c>
      <c r="I30" s="58" t="b">
        <f t="shared" si="27"/>
        <v>0</v>
      </c>
      <c r="J30" s="58" t="b">
        <f t="shared" si="27"/>
        <v>0</v>
      </c>
      <c r="K30" s="58" t="b">
        <f t="shared" si="27"/>
        <v>0</v>
      </c>
      <c r="L30" s="58" t="b">
        <f t="shared" si="27"/>
        <v>0</v>
      </c>
      <c r="M30" s="58" t="b">
        <f t="shared" si="27"/>
        <v>0</v>
      </c>
      <c r="N30" s="58" t="b">
        <f t="shared" si="27"/>
        <v>0</v>
      </c>
      <c r="P30" s="110">
        <f t="shared" si="11"/>
        <v>0</v>
      </c>
      <c r="Q30" s="81" t="str">
        <f t="shared" si="12"/>
        <v>%</v>
      </c>
      <c r="R30" s="81">
        <f t="shared" si="13"/>
        <v>0</v>
      </c>
      <c r="S30" s="81" t="str">
        <f t="shared" si="14"/>
        <v>%</v>
      </c>
      <c r="T30" s="81">
        <f t="shared" si="15"/>
        <v>0</v>
      </c>
      <c r="U30" s="81">
        <f t="shared" si="16"/>
        <v>10</v>
      </c>
      <c r="V30" s="81">
        <f t="shared" si="17"/>
        <v>0</v>
      </c>
      <c r="W30" s="113">
        <f t="shared" si="18"/>
        <v>10</v>
      </c>
      <c r="X30" s="81"/>
      <c r="Y30" s="120">
        <f t="shared" si="19"/>
        <v>10</v>
      </c>
      <c r="Z30" s="120">
        <f t="shared" si="20"/>
        <v>0</v>
      </c>
      <c r="AA30" s="120" t="str">
        <f t="shared" si="21"/>
        <v>No data</v>
      </c>
    </row>
    <row r="31" spans="1:27">
      <c r="A31" s="152"/>
      <c r="B31" s="161"/>
      <c r="C31" s="150"/>
      <c r="D31" s="57" t="s">
        <v>146</v>
      </c>
      <c r="E31" s="58" t="b">
        <f>IF(E24="No","NA", IF(E24="Yes",""))</f>
        <v>0</v>
      </c>
      <c r="F31" s="58" t="b">
        <f t="shared" ref="F31:N31" si="28">IF(F24="No","NA", IF(F24="Yes",""))</f>
        <v>0</v>
      </c>
      <c r="G31" s="58" t="b">
        <f t="shared" si="28"/>
        <v>0</v>
      </c>
      <c r="H31" s="58" t="b">
        <f t="shared" si="28"/>
        <v>0</v>
      </c>
      <c r="I31" s="58" t="b">
        <f t="shared" si="28"/>
        <v>0</v>
      </c>
      <c r="J31" s="58" t="b">
        <f t="shared" si="28"/>
        <v>0</v>
      </c>
      <c r="K31" s="58" t="b">
        <f t="shared" si="28"/>
        <v>0</v>
      </c>
      <c r="L31" s="58" t="b">
        <f t="shared" si="28"/>
        <v>0</v>
      </c>
      <c r="M31" s="58" t="b">
        <f t="shared" si="28"/>
        <v>0</v>
      </c>
      <c r="N31" s="58" t="b">
        <f t="shared" si="28"/>
        <v>0</v>
      </c>
      <c r="P31" s="110">
        <f t="shared" si="11"/>
        <v>0</v>
      </c>
      <c r="Q31" s="81" t="str">
        <f t="shared" si="12"/>
        <v>%</v>
      </c>
      <c r="R31" s="81">
        <f t="shared" si="13"/>
        <v>0</v>
      </c>
      <c r="S31" s="81" t="str">
        <f t="shared" si="14"/>
        <v>%</v>
      </c>
      <c r="T31" s="81">
        <f t="shared" si="15"/>
        <v>0</v>
      </c>
      <c r="U31" s="81">
        <f t="shared" si="16"/>
        <v>10</v>
      </c>
      <c r="V31" s="81">
        <f t="shared" si="17"/>
        <v>0</v>
      </c>
      <c r="W31" s="113">
        <f t="shared" si="18"/>
        <v>10</v>
      </c>
      <c r="X31" s="81"/>
      <c r="Y31" s="120">
        <f t="shared" si="19"/>
        <v>10</v>
      </c>
      <c r="Z31" s="120">
        <f t="shared" si="20"/>
        <v>0</v>
      </c>
      <c r="AA31" s="120" t="str">
        <f t="shared" si="21"/>
        <v>No data</v>
      </c>
    </row>
    <row r="32" spans="1:27">
      <c r="A32" s="152"/>
      <c r="B32" s="161"/>
      <c r="C32" s="150"/>
      <c r="D32" s="57" t="s">
        <v>140</v>
      </c>
      <c r="E32" s="58" t="b">
        <f>IF(E24="No","NA", IF(E24="Yes",""))</f>
        <v>0</v>
      </c>
      <c r="F32" s="58" t="b">
        <f t="shared" ref="F32:N32" si="29">IF(F24="No","NA", IF(F24="Yes",""))</f>
        <v>0</v>
      </c>
      <c r="G32" s="58" t="b">
        <f t="shared" si="29"/>
        <v>0</v>
      </c>
      <c r="H32" s="58" t="b">
        <f t="shared" si="29"/>
        <v>0</v>
      </c>
      <c r="I32" s="58" t="b">
        <f t="shared" si="29"/>
        <v>0</v>
      </c>
      <c r="J32" s="58" t="b">
        <f t="shared" si="29"/>
        <v>0</v>
      </c>
      <c r="K32" s="58" t="b">
        <f t="shared" si="29"/>
        <v>0</v>
      </c>
      <c r="L32" s="58" t="b">
        <f t="shared" si="29"/>
        <v>0</v>
      </c>
      <c r="M32" s="58" t="b">
        <f t="shared" si="29"/>
        <v>0</v>
      </c>
      <c r="N32" s="58" t="b">
        <f t="shared" si="29"/>
        <v>0</v>
      </c>
      <c r="P32" s="110">
        <f t="shared" si="11"/>
        <v>0</v>
      </c>
      <c r="Q32" s="81" t="str">
        <f t="shared" si="12"/>
        <v>%</v>
      </c>
      <c r="R32" s="81">
        <f t="shared" si="13"/>
        <v>0</v>
      </c>
      <c r="S32" s="81" t="str">
        <f t="shared" si="14"/>
        <v>%</v>
      </c>
      <c r="T32" s="81">
        <f t="shared" si="15"/>
        <v>0</v>
      </c>
      <c r="U32" s="81">
        <f t="shared" si="16"/>
        <v>10</v>
      </c>
      <c r="V32" s="81">
        <f t="shared" si="17"/>
        <v>0</v>
      </c>
      <c r="W32" s="113">
        <f t="shared" si="18"/>
        <v>10</v>
      </c>
      <c r="X32" s="81"/>
      <c r="Y32" s="120">
        <f t="shared" si="19"/>
        <v>10</v>
      </c>
      <c r="Z32" s="120">
        <f t="shared" si="20"/>
        <v>0</v>
      </c>
      <c r="AA32" s="120" t="str">
        <f t="shared" si="21"/>
        <v>No data</v>
      </c>
    </row>
    <row r="33" spans="1:27">
      <c r="A33" s="152"/>
      <c r="B33" s="161"/>
      <c r="C33" s="150"/>
      <c r="D33" s="57" t="s">
        <v>141</v>
      </c>
      <c r="E33" s="58" t="b">
        <f>IF(E24="No","NA", IF(E24="Yes",""))</f>
        <v>0</v>
      </c>
      <c r="F33" s="58" t="b">
        <f t="shared" ref="F33:N33" si="30">IF(F24="No","NA", IF(F24="Yes",""))</f>
        <v>0</v>
      </c>
      <c r="G33" s="58" t="b">
        <f t="shared" si="30"/>
        <v>0</v>
      </c>
      <c r="H33" s="58" t="b">
        <f t="shared" si="30"/>
        <v>0</v>
      </c>
      <c r="I33" s="58" t="b">
        <f t="shared" si="30"/>
        <v>0</v>
      </c>
      <c r="J33" s="58" t="b">
        <f t="shared" si="30"/>
        <v>0</v>
      </c>
      <c r="K33" s="58" t="b">
        <f t="shared" si="30"/>
        <v>0</v>
      </c>
      <c r="L33" s="58" t="b">
        <f t="shared" si="30"/>
        <v>0</v>
      </c>
      <c r="M33" s="58" t="b">
        <f t="shared" si="30"/>
        <v>0</v>
      </c>
      <c r="N33" s="58" t="b">
        <f t="shared" si="30"/>
        <v>0</v>
      </c>
      <c r="P33" s="110">
        <f t="shared" si="11"/>
        <v>0</v>
      </c>
      <c r="Q33" s="81" t="str">
        <f t="shared" si="12"/>
        <v>%</v>
      </c>
      <c r="R33" s="81">
        <f t="shared" si="13"/>
        <v>0</v>
      </c>
      <c r="S33" s="81" t="str">
        <f t="shared" si="14"/>
        <v>%</v>
      </c>
      <c r="T33" s="81">
        <f t="shared" si="15"/>
        <v>0</v>
      </c>
      <c r="U33" s="81">
        <f t="shared" si="16"/>
        <v>10</v>
      </c>
      <c r="V33" s="81">
        <f t="shared" si="17"/>
        <v>0</v>
      </c>
      <c r="W33" s="113">
        <f t="shared" si="18"/>
        <v>10</v>
      </c>
      <c r="X33" s="81"/>
      <c r="Y33" s="120">
        <f t="shared" si="19"/>
        <v>10</v>
      </c>
      <c r="Z33" s="120">
        <f t="shared" si="20"/>
        <v>0</v>
      </c>
      <c r="AA33" s="120" t="str">
        <f t="shared" si="21"/>
        <v>No data</v>
      </c>
    </row>
    <row r="34" spans="1:27">
      <c r="A34" s="152"/>
      <c r="B34" s="161"/>
      <c r="C34" s="150"/>
      <c r="D34" s="57" t="s">
        <v>147</v>
      </c>
      <c r="E34" s="58" t="b">
        <f>IF(E24="No","NA", IF(E24="Yes",""))</f>
        <v>0</v>
      </c>
      <c r="F34" s="58" t="b">
        <f t="shared" ref="F34:N34" si="31">IF(F24="No","NA", IF(F24="Yes",""))</f>
        <v>0</v>
      </c>
      <c r="G34" s="58" t="b">
        <f t="shared" si="31"/>
        <v>0</v>
      </c>
      <c r="H34" s="58" t="b">
        <f t="shared" si="31"/>
        <v>0</v>
      </c>
      <c r="I34" s="58" t="b">
        <f t="shared" si="31"/>
        <v>0</v>
      </c>
      <c r="J34" s="58" t="b">
        <f t="shared" si="31"/>
        <v>0</v>
      </c>
      <c r="K34" s="58" t="b">
        <f t="shared" si="31"/>
        <v>0</v>
      </c>
      <c r="L34" s="58" t="b">
        <f t="shared" si="31"/>
        <v>0</v>
      </c>
      <c r="M34" s="58" t="b">
        <f t="shared" si="31"/>
        <v>0</v>
      </c>
      <c r="N34" s="58" t="b">
        <f t="shared" si="31"/>
        <v>0</v>
      </c>
      <c r="P34" s="110">
        <f t="shared" si="11"/>
        <v>0</v>
      </c>
      <c r="Q34" s="81" t="str">
        <f t="shared" si="12"/>
        <v>%</v>
      </c>
      <c r="R34" s="81">
        <f t="shared" si="13"/>
        <v>0</v>
      </c>
      <c r="S34" s="81" t="str">
        <f t="shared" si="14"/>
        <v>%</v>
      </c>
      <c r="T34" s="81">
        <f t="shared" si="15"/>
        <v>0</v>
      </c>
      <c r="U34" s="81">
        <f t="shared" si="16"/>
        <v>10</v>
      </c>
      <c r="V34" s="81">
        <f t="shared" si="17"/>
        <v>0</v>
      </c>
      <c r="W34" s="113">
        <f t="shared" si="18"/>
        <v>10</v>
      </c>
      <c r="X34" s="81"/>
      <c r="Y34" s="120">
        <f t="shared" si="19"/>
        <v>10</v>
      </c>
      <c r="Z34" s="120">
        <f t="shared" si="20"/>
        <v>0</v>
      </c>
      <c r="AA34" s="120" t="str">
        <f t="shared" si="21"/>
        <v>No data</v>
      </c>
    </row>
    <row r="35" spans="1:27">
      <c r="A35" s="152"/>
      <c r="B35" s="161"/>
      <c r="C35" s="150"/>
      <c r="D35" s="57" t="s">
        <v>148</v>
      </c>
      <c r="E35" s="58" t="b">
        <f>IF(E24="No","NA", IF(E24="Yes",""))</f>
        <v>0</v>
      </c>
      <c r="F35" s="58" t="b">
        <f t="shared" ref="F35:N35" si="32">IF(F24="No","NA", IF(F24="Yes",""))</f>
        <v>0</v>
      </c>
      <c r="G35" s="58" t="b">
        <f t="shared" si="32"/>
        <v>0</v>
      </c>
      <c r="H35" s="58" t="b">
        <f t="shared" si="32"/>
        <v>0</v>
      </c>
      <c r="I35" s="58" t="b">
        <f t="shared" si="32"/>
        <v>0</v>
      </c>
      <c r="J35" s="58" t="b">
        <f t="shared" si="32"/>
        <v>0</v>
      </c>
      <c r="K35" s="58" t="b">
        <f t="shared" si="32"/>
        <v>0</v>
      </c>
      <c r="L35" s="58" t="b">
        <f t="shared" si="32"/>
        <v>0</v>
      </c>
      <c r="M35" s="58" t="b">
        <f t="shared" si="32"/>
        <v>0</v>
      </c>
      <c r="N35" s="58" t="b">
        <f t="shared" si="32"/>
        <v>0</v>
      </c>
      <c r="P35" s="110">
        <f t="shared" si="11"/>
        <v>0</v>
      </c>
      <c r="Q35" s="81" t="str">
        <f t="shared" si="12"/>
        <v>%</v>
      </c>
      <c r="R35" s="81">
        <f t="shared" si="13"/>
        <v>0</v>
      </c>
      <c r="S35" s="81" t="str">
        <f t="shared" si="14"/>
        <v>%</v>
      </c>
      <c r="T35" s="81">
        <f t="shared" si="15"/>
        <v>0</v>
      </c>
      <c r="U35" s="81">
        <f t="shared" si="16"/>
        <v>10</v>
      </c>
      <c r="V35" s="81">
        <f t="shared" si="17"/>
        <v>0</v>
      </c>
      <c r="W35" s="113">
        <f t="shared" si="18"/>
        <v>10</v>
      </c>
      <c r="X35" s="81"/>
      <c r="Y35" s="120">
        <f t="shared" si="19"/>
        <v>10</v>
      </c>
      <c r="Z35" s="120">
        <f t="shared" si="20"/>
        <v>0</v>
      </c>
      <c r="AA35" s="120" t="str">
        <f t="shared" si="21"/>
        <v>No data</v>
      </c>
    </row>
    <row r="36" spans="1:27">
      <c r="A36" s="152"/>
      <c r="B36" s="161"/>
      <c r="C36" s="150"/>
      <c r="D36" s="57" t="s">
        <v>149</v>
      </c>
      <c r="E36" s="58" t="b">
        <f>IF(E24="No","NA", IF(E24="Yes",""))</f>
        <v>0</v>
      </c>
      <c r="F36" s="58" t="b">
        <f t="shared" ref="F36:N36" si="33">IF(F24="No","NA", IF(F24="Yes",""))</f>
        <v>0</v>
      </c>
      <c r="G36" s="58" t="b">
        <f t="shared" si="33"/>
        <v>0</v>
      </c>
      <c r="H36" s="58" t="b">
        <f t="shared" si="33"/>
        <v>0</v>
      </c>
      <c r="I36" s="58" t="b">
        <f t="shared" si="33"/>
        <v>0</v>
      </c>
      <c r="J36" s="58" t="b">
        <f t="shared" si="33"/>
        <v>0</v>
      </c>
      <c r="K36" s="58" t="b">
        <f t="shared" si="33"/>
        <v>0</v>
      </c>
      <c r="L36" s="58" t="b">
        <f t="shared" si="33"/>
        <v>0</v>
      </c>
      <c r="M36" s="58" t="b">
        <f t="shared" si="33"/>
        <v>0</v>
      </c>
      <c r="N36" s="58" t="b">
        <f t="shared" si="33"/>
        <v>0</v>
      </c>
      <c r="P36" s="110">
        <f t="shared" si="11"/>
        <v>0</v>
      </c>
      <c r="Q36" s="81" t="str">
        <f t="shared" si="12"/>
        <v>%</v>
      </c>
      <c r="R36" s="81">
        <f t="shared" si="13"/>
        <v>0</v>
      </c>
      <c r="S36" s="81" t="str">
        <f t="shared" si="14"/>
        <v>%</v>
      </c>
      <c r="T36" s="81">
        <f t="shared" si="15"/>
        <v>0</v>
      </c>
      <c r="U36" s="81">
        <f t="shared" si="16"/>
        <v>10</v>
      </c>
      <c r="V36" s="81">
        <f t="shared" si="17"/>
        <v>0</v>
      </c>
      <c r="W36" s="113">
        <f t="shared" si="18"/>
        <v>10</v>
      </c>
      <c r="X36" s="81"/>
      <c r="Y36" s="120">
        <f t="shared" si="19"/>
        <v>10</v>
      </c>
      <c r="Z36" s="120">
        <f t="shared" si="20"/>
        <v>0</v>
      </c>
      <c r="AA36" s="120" t="str">
        <f t="shared" si="21"/>
        <v>No data</v>
      </c>
    </row>
    <row r="37" spans="1:27">
      <c r="A37" s="152"/>
      <c r="B37" s="161"/>
      <c r="C37" s="150"/>
      <c r="D37" s="57" t="s">
        <v>150</v>
      </c>
      <c r="E37" s="58" t="b">
        <f>IF(E24="No","NA", IF(E24="Yes",""))</f>
        <v>0</v>
      </c>
      <c r="F37" s="58" t="b">
        <f t="shared" ref="F37:N37" si="34">IF(F24="No","NA", IF(F24="Yes",""))</f>
        <v>0</v>
      </c>
      <c r="G37" s="58" t="b">
        <f t="shared" si="34"/>
        <v>0</v>
      </c>
      <c r="H37" s="58" t="b">
        <f t="shared" si="34"/>
        <v>0</v>
      </c>
      <c r="I37" s="58" t="b">
        <f t="shared" si="34"/>
        <v>0</v>
      </c>
      <c r="J37" s="58" t="b">
        <f t="shared" si="34"/>
        <v>0</v>
      </c>
      <c r="K37" s="58" t="b">
        <f t="shared" si="34"/>
        <v>0</v>
      </c>
      <c r="L37" s="58" t="b">
        <f t="shared" si="34"/>
        <v>0</v>
      </c>
      <c r="M37" s="58" t="b">
        <f t="shared" si="34"/>
        <v>0</v>
      </c>
      <c r="N37" s="58" t="b">
        <f t="shared" si="34"/>
        <v>0</v>
      </c>
      <c r="P37" s="110">
        <f t="shared" si="11"/>
        <v>0</v>
      </c>
      <c r="Q37" s="81" t="str">
        <f t="shared" si="12"/>
        <v>%</v>
      </c>
      <c r="R37" s="81">
        <f t="shared" si="13"/>
        <v>0</v>
      </c>
      <c r="S37" s="81" t="str">
        <f t="shared" si="14"/>
        <v>%</v>
      </c>
      <c r="T37" s="81">
        <f t="shared" si="15"/>
        <v>0</v>
      </c>
      <c r="U37" s="81">
        <f t="shared" si="16"/>
        <v>10</v>
      </c>
      <c r="V37" s="81">
        <f t="shared" si="17"/>
        <v>0</v>
      </c>
      <c r="W37" s="113">
        <f t="shared" si="18"/>
        <v>10</v>
      </c>
      <c r="X37" s="81"/>
      <c r="Y37" s="120">
        <f t="shared" si="19"/>
        <v>10</v>
      </c>
      <c r="Z37" s="120">
        <f t="shared" si="20"/>
        <v>0</v>
      </c>
      <c r="AA37" s="120" t="str">
        <f t="shared" si="21"/>
        <v>No data</v>
      </c>
    </row>
    <row r="38" spans="1:27">
      <c r="A38" s="152"/>
      <c r="B38" s="161"/>
      <c r="C38" s="150"/>
      <c r="D38" s="57" t="s">
        <v>151</v>
      </c>
      <c r="E38" s="58" t="b">
        <f>IF(E24="No","NA", IF(E24="Yes",""))</f>
        <v>0</v>
      </c>
      <c r="F38" s="58" t="b">
        <f t="shared" ref="F38:N38" si="35">IF(F24="No","NA", IF(F24="Yes",""))</f>
        <v>0</v>
      </c>
      <c r="G38" s="58" t="b">
        <f t="shared" si="35"/>
        <v>0</v>
      </c>
      <c r="H38" s="58" t="b">
        <f t="shared" si="35"/>
        <v>0</v>
      </c>
      <c r="I38" s="58" t="b">
        <f t="shared" si="35"/>
        <v>0</v>
      </c>
      <c r="J38" s="58" t="b">
        <f t="shared" si="35"/>
        <v>0</v>
      </c>
      <c r="K38" s="58" t="b">
        <f t="shared" si="35"/>
        <v>0</v>
      </c>
      <c r="L38" s="58" t="b">
        <f t="shared" si="35"/>
        <v>0</v>
      </c>
      <c r="M38" s="58" t="b">
        <f t="shared" si="35"/>
        <v>0</v>
      </c>
      <c r="N38" s="58" t="b">
        <f t="shared" si="35"/>
        <v>0</v>
      </c>
      <c r="P38" s="110">
        <f t="shared" si="11"/>
        <v>0</v>
      </c>
      <c r="Q38" s="81" t="str">
        <f t="shared" si="12"/>
        <v>%</v>
      </c>
      <c r="R38" s="81">
        <f t="shared" si="13"/>
        <v>0</v>
      </c>
      <c r="S38" s="81" t="str">
        <f t="shared" si="14"/>
        <v>%</v>
      </c>
      <c r="T38" s="81">
        <f t="shared" si="15"/>
        <v>0</v>
      </c>
      <c r="U38" s="81">
        <f t="shared" si="16"/>
        <v>10</v>
      </c>
      <c r="V38" s="81">
        <f t="shared" si="17"/>
        <v>0</v>
      </c>
      <c r="W38" s="113">
        <f t="shared" si="18"/>
        <v>10</v>
      </c>
      <c r="X38" s="81"/>
      <c r="Y38" s="120">
        <f t="shared" si="19"/>
        <v>10</v>
      </c>
      <c r="Z38" s="120">
        <f t="shared" si="20"/>
        <v>0</v>
      </c>
      <c r="AA38" s="120" t="str">
        <f t="shared" si="21"/>
        <v>No data</v>
      </c>
    </row>
    <row r="39" spans="1:27">
      <c r="A39" s="152"/>
      <c r="B39" s="161"/>
      <c r="C39" s="150"/>
      <c r="D39" s="57" t="s">
        <v>152</v>
      </c>
      <c r="E39" s="58" t="b">
        <f>IF(E24="No","NA", IF(E24="Yes",""))</f>
        <v>0</v>
      </c>
      <c r="F39" s="58" t="b">
        <f t="shared" ref="F39:N39" si="36">IF(F24="No","NA", IF(F24="Yes",""))</f>
        <v>0</v>
      </c>
      <c r="G39" s="58" t="b">
        <f t="shared" si="36"/>
        <v>0</v>
      </c>
      <c r="H39" s="58" t="b">
        <f t="shared" si="36"/>
        <v>0</v>
      </c>
      <c r="I39" s="58" t="b">
        <f t="shared" si="36"/>
        <v>0</v>
      </c>
      <c r="J39" s="58" t="b">
        <f t="shared" si="36"/>
        <v>0</v>
      </c>
      <c r="K39" s="58" t="b">
        <f t="shared" si="36"/>
        <v>0</v>
      </c>
      <c r="L39" s="58" t="b">
        <f t="shared" si="36"/>
        <v>0</v>
      </c>
      <c r="M39" s="58" t="b">
        <f t="shared" si="36"/>
        <v>0</v>
      </c>
      <c r="N39" s="58" t="b">
        <f t="shared" si="36"/>
        <v>0</v>
      </c>
      <c r="P39" s="110">
        <f t="shared" si="11"/>
        <v>0</v>
      </c>
      <c r="Q39" s="81" t="str">
        <f t="shared" si="12"/>
        <v>%</v>
      </c>
      <c r="R39" s="81">
        <f t="shared" si="13"/>
        <v>0</v>
      </c>
      <c r="S39" s="81" t="str">
        <f t="shared" si="14"/>
        <v>%</v>
      </c>
      <c r="T39" s="81">
        <f t="shared" si="15"/>
        <v>0</v>
      </c>
      <c r="U39" s="81">
        <f t="shared" si="16"/>
        <v>10</v>
      </c>
      <c r="V39" s="81">
        <f t="shared" si="17"/>
        <v>0</v>
      </c>
      <c r="W39" s="113">
        <f t="shared" si="18"/>
        <v>10</v>
      </c>
      <c r="X39" s="81"/>
      <c r="Y39" s="120">
        <f t="shared" si="19"/>
        <v>10</v>
      </c>
      <c r="Z39" s="120">
        <f t="shared" si="20"/>
        <v>0</v>
      </c>
      <c r="AA39" s="120" t="str">
        <f t="shared" si="21"/>
        <v>No data</v>
      </c>
    </row>
    <row r="40" spans="1:27">
      <c r="A40" s="152"/>
      <c r="B40" s="161"/>
      <c r="C40" s="150"/>
      <c r="D40" s="57" t="s">
        <v>153</v>
      </c>
      <c r="E40" s="58" t="b">
        <f>IF(E24="No","NA", IF(E24="Yes",""))</f>
        <v>0</v>
      </c>
      <c r="F40" s="58" t="b">
        <f t="shared" ref="F40:N40" si="37">IF(F24="No","NA", IF(F24="Yes",""))</f>
        <v>0</v>
      </c>
      <c r="G40" s="58" t="b">
        <f t="shared" si="37"/>
        <v>0</v>
      </c>
      <c r="H40" s="58" t="b">
        <f t="shared" si="37"/>
        <v>0</v>
      </c>
      <c r="I40" s="58" t="b">
        <f t="shared" si="37"/>
        <v>0</v>
      </c>
      <c r="J40" s="58" t="b">
        <f t="shared" si="37"/>
        <v>0</v>
      </c>
      <c r="K40" s="58" t="b">
        <f t="shared" si="37"/>
        <v>0</v>
      </c>
      <c r="L40" s="58" t="b">
        <f t="shared" si="37"/>
        <v>0</v>
      </c>
      <c r="M40" s="58" t="b">
        <f t="shared" si="37"/>
        <v>0</v>
      </c>
      <c r="N40" s="58" t="b">
        <f t="shared" si="37"/>
        <v>0</v>
      </c>
      <c r="P40" s="110">
        <f t="shared" si="11"/>
        <v>0</v>
      </c>
      <c r="Q40" s="81" t="str">
        <f t="shared" si="12"/>
        <v>%</v>
      </c>
      <c r="R40" s="81">
        <f t="shared" si="13"/>
        <v>0</v>
      </c>
      <c r="S40" s="81" t="str">
        <f t="shared" si="14"/>
        <v>%</v>
      </c>
      <c r="T40" s="81">
        <f t="shared" si="15"/>
        <v>0</v>
      </c>
      <c r="U40" s="81">
        <f t="shared" si="16"/>
        <v>10</v>
      </c>
      <c r="V40" s="81">
        <f t="shared" si="17"/>
        <v>0</v>
      </c>
      <c r="W40" s="113">
        <f t="shared" si="18"/>
        <v>10</v>
      </c>
      <c r="X40" s="81"/>
      <c r="Y40" s="120">
        <f t="shared" si="19"/>
        <v>10</v>
      </c>
      <c r="Z40" s="120">
        <f t="shared" si="20"/>
        <v>0</v>
      </c>
      <c r="AA40" s="120" t="str">
        <f t="shared" si="21"/>
        <v>No data</v>
      </c>
    </row>
    <row r="41" spans="1:27" ht="30">
      <c r="A41" s="48"/>
      <c r="B41" s="96" t="s">
        <v>155</v>
      </c>
      <c r="C41" s="94" t="s">
        <v>156</v>
      </c>
      <c r="D41" s="33"/>
      <c r="E41" s="34"/>
      <c r="F41" s="34"/>
      <c r="G41" s="34"/>
      <c r="H41" s="34"/>
      <c r="I41" s="34"/>
      <c r="J41" s="34"/>
      <c r="K41" s="34"/>
      <c r="L41" s="34"/>
      <c r="M41" s="34"/>
      <c r="N41" s="34"/>
      <c r="P41" s="110">
        <f t="shared" si="11"/>
        <v>0</v>
      </c>
      <c r="Q41" s="81" t="str">
        <f t="shared" si="12"/>
        <v>%</v>
      </c>
      <c r="R41" s="81">
        <f t="shared" si="13"/>
        <v>0</v>
      </c>
      <c r="S41" s="81" t="str">
        <f t="shared" si="14"/>
        <v>%</v>
      </c>
      <c r="T41" s="81">
        <f t="shared" si="15"/>
        <v>0</v>
      </c>
      <c r="U41" s="81">
        <f t="shared" si="16"/>
        <v>10</v>
      </c>
      <c r="V41" s="81">
        <f t="shared" si="17"/>
        <v>0</v>
      </c>
      <c r="W41" s="113">
        <f t="shared" si="18"/>
        <v>10</v>
      </c>
      <c r="X41" s="81"/>
      <c r="Y41" s="120">
        <f t="shared" si="19"/>
        <v>0</v>
      </c>
      <c r="Z41" s="120">
        <f t="shared" si="20"/>
        <v>10</v>
      </c>
      <c r="AA41" s="120" t="str">
        <f t="shared" si="21"/>
        <v>No data</v>
      </c>
    </row>
    <row r="42" spans="1:27">
      <c r="A42" s="33"/>
      <c r="B42" s="96" t="s">
        <v>157</v>
      </c>
      <c r="C42" s="94" t="s">
        <v>158</v>
      </c>
      <c r="D42" s="62" t="s">
        <v>159</v>
      </c>
      <c r="E42" s="46"/>
      <c r="F42" s="46"/>
      <c r="G42" s="46"/>
      <c r="H42" s="46"/>
      <c r="I42" s="46"/>
      <c r="J42" s="46"/>
      <c r="K42" s="46"/>
      <c r="L42" s="46"/>
      <c r="M42" s="46"/>
      <c r="N42" s="46"/>
    </row>
    <row r="43" spans="1:27" ht="30">
      <c r="A43" s="48"/>
      <c r="B43" s="96" t="s">
        <v>160</v>
      </c>
      <c r="C43" s="94" t="s">
        <v>161</v>
      </c>
      <c r="D43" s="33"/>
      <c r="E43" s="34"/>
      <c r="F43" s="34"/>
      <c r="G43" s="34"/>
      <c r="H43" s="34"/>
      <c r="I43" s="34"/>
      <c r="J43" s="34"/>
      <c r="K43" s="34"/>
      <c r="L43" s="34"/>
      <c r="M43" s="34"/>
      <c r="N43" s="34"/>
      <c r="P43" s="110">
        <f>COUNTIF(E43:N43,"Yes")</f>
        <v>0</v>
      </c>
      <c r="Q43" s="81" t="str">
        <f>IF(ISERROR(P43/T43),"%",P43/T43*100)</f>
        <v>%</v>
      </c>
      <c r="R43" s="81">
        <f>COUNTIF(E43:N43, "no")</f>
        <v>0</v>
      </c>
      <c r="S43" s="81" t="str">
        <f>IF(ISERROR(R43/T43),"%",R43/T43*100)</f>
        <v>%</v>
      </c>
      <c r="T43" s="81">
        <f>SUM(P43+R43)</f>
        <v>0</v>
      </c>
      <c r="U43" s="81">
        <f>Y43+Z43</f>
        <v>10</v>
      </c>
      <c r="V43" s="81">
        <f>COUNTIF(E43:N43,"NA")</f>
        <v>0</v>
      </c>
      <c r="W43" s="113">
        <f>P43+R43+U43+V43</f>
        <v>10</v>
      </c>
      <c r="X43" s="81"/>
      <c r="Y43" s="120">
        <f>COUNTIF(E43:N43,"FALSE")</f>
        <v>0</v>
      </c>
      <c r="Z43" s="120">
        <f>COUNTIF(E43:N43,"")</f>
        <v>10</v>
      </c>
      <c r="AA43" s="120" t="str">
        <f>IF(U43=W43,"No data", IF(V43=W43,"NA", IF(U43+V43=W43,"NA", Q43)))</f>
        <v>No data</v>
      </c>
    </row>
    <row r="44" spans="1:27">
      <c r="A44" s="33"/>
      <c r="B44" s="96" t="s">
        <v>162</v>
      </c>
      <c r="C44" s="94" t="s">
        <v>158</v>
      </c>
      <c r="D44" s="33"/>
      <c r="E44" s="46"/>
      <c r="F44" s="46"/>
      <c r="G44" s="46"/>
      <c r="H44" s="46"/>
      <c r="I44" s="46"/>
      <c r="J44" s="46"/>
      <c r="K44" s="46"/>
      <c r="L44" s="46"/>
      <c r="M44" s="46"/>
      <c r="N44" s="46"/>
    </row>
    <row r="45" spans="1:27" ht="45" customHeight="1">
      <c r="A45" s="56"/>
      <c r="B45" s="96" t="s">
        <v>165</v>
      </c>
      <c r="C45" s="94" t="s">
        <v>163</v>
      </c>
      <c r="D45" s="33"/>
      <c r="E45" s="34"/>
      <c r="F45" s="34"/>
      <c r="G45" s="34"/>
      <c r="H45" s="34"/>
      <c r="I45" s="34"/>
      <c r="J45" s="34"/>
      <c r="K45" s="34"/>
      <c r="L45" s="34"/>
      <c r="M45" s="34"/>
      <c r="N45" s="34"/>
      <c r="P45" s="110">
        <f t="shared" ref="P45:P52" si="38">COUNTIF(E45:N45,"Yes")</f>
        <v>0</v>
      </c>
      <c r="Q45" s="81" t="str">
        <f t="shared" ref="Q45:Q52" si="39">IF(ISERROR(P45/T45),"%",P45/T45*100)</f>
        <v>%</v>
      </c>
      <c r="R45" s="81">
        <f t="shared" ref="R45:R52" si="40">COUNTIF(E45:N45, "no")</f>
        <v>0</v>
      </c>
      <c r="S45" s="81" t="str">
        <f t="shared" ref="S45:S52" si="41">IF(ISERROR(R45/T45),"%",R45/T45*100)</f>
        <v>%</v>
      </c>
      <c r="T45" s="81">
        <f t="shared" ref="T45:T52" si="42">SUM(P45+R45)</f>
        <v>0</v>
      </c>
      <c r="U45" s="81">
        <f t="shared" ref="U45:U52" si="43">Y45+Z45</f>
        <v>10</v>
      </c>
      <c r="V45" s="81">
        <f t="shared" ref="V45:V52" si="44">COUNTIF(E45:N45,"NA")</f>
        <v>0</v>
      </c>
      <c r="W45" s="113">
        <f t="shared" ref="W45:W52" si="45">P45+R45+U45+V45</f>
        <v>10</v>
      </c>
      <c r="X45" s="81"/>
      <c r="Y45" s="120">
        <f t="shared" ref="Y45:Y52" si="46">COUNTIF(E45:N45,"FALSE")</f>
        <v>0</v>
      </c>
      <c r="Z45" s="120">
        <f t="shared" ref="Z45:Z52" si="47">COUNTIF(E45:N45,"")</f>
        <v>10</v>
      </c>
      <c r="AA45" s="120" t="str">
        <f t="shared" ref="AA45:AA52" si="48">IF(U45=W45,"No data", IF(V45=W45,"NA", IF(U45+V45=W45,"NA", Q45)))</f>
        <v>No data</v>
      </c>
    </row>
    <row r="46" spans="1:27" ht="30">
      <c r="A46" s="48"/>
      <c r="B46" s="96" t="s">
        <v>164</v>
      </c>
      <c r="C46" s="94" t="s">
        <v>166</v>
      </c>
      <c r="D46" s="33"/>
      <c r="E46" s="34" t="b">
        <f>IF(E45="No","NA", IF(E45="Yes",""))</f>
        <v>0</v>
      </c>
      <c r="F46" s="34" t="b">
        <f t="shared" ref="F46:M46" si="49">IF(F45="No","NA", IF(F45="Yes",""))</f>
        <v>0</v>
      </c>
      <c r="G46" s="34" t="b">
        <f t="shared" si="49"/>
        <v>0</v>
      </c>
      <c r="H46" s="34" t="b">
        <f t="shared" si="49"/>
        <v>0</v>
      </c>
      <c r="I46" s="34" t="b">
        <f t="shared" si="49"/>
        <v>0</v>
      </c>
      <c r="J46" s="34" t="b">
        <f t="shared" si="49"/>
        <v>0</v>
      </c>
      <c r="K46" s="34" t="b">
        <f t="shared" si="49"/>
        <v>0</v>
      </c>
      <c r="L46" s="34" t="b">
        <f t="shared" si="49"/>
        <v>0</v>
      </c>
      <c r="M46" s="34" t="b">
        <f t="shared" si="49"/>
        <v>0</v>
      </c>
      <c r="N46" s="34" t="b">
        <f t="shared" ref="N46" si="50">IF(N45="No","NA", IF(N45="Yes",""))</f>
        <v>0</v>
      </c>
      <c r="P46" s="110">
        <f t="shared" si="38"/>
        <v>0</v>
      </c>
      <c r="Q46" s="81" t="str">
        <f t="shared" si="39"/>
        <v>%</v>
      </c>
      <c r="R46" s="81">
        <f t="shared" si="40"/>
        <v>0</v>
      </c>
      <c r="S46" s="81" t="str">
        <f t="shared" si="41"/>
        <v>%</v>
      </c>
      <c r="T46" s="81">
        <f t="shared" si="42"/>
        <v>0</v>
      </c>
      <c r="U46" s="81">
        <f t="shared" si="43"/>
        <v>10</v>
      </c>
      <c r="V46" s="81">
        <f t="shared" si="44"/>
        <v>0</v>
      </c>
      <c r="W46" s="113">
        <f t="shared" si="45"/>
        <v>10</v>
      </c>
      <c r="X46" s="81"/>
      <c r="Y46" s="120">
        <f t="shared" si="46"/>
        <v>10</v>
      </c>
      <c r="Z46" s="120">
        <f t="shared" si="47"/>
        <v>0</v>
      </c>
      <c r="AA46" s="120" t="str">
        <f t="shared" si="48"/>
        <v>No data</v>
      </c>
    </row>
    <row r="47" spans="1:27">
      <c r="A47" s="163"/>
      <c r="B47" s="161" t="s">
        <v>168</v>
      </c>
      <c r="C47" s="162" t="s">
        <v>167</v>
      </c>
      <c r="D47" s="57" t="s">
        <v>169</v>
      </c>
      <c r="E47" s="58" t="b">
        <f>IF(E46="NA","NA", IF(E46="No","NA", IF(E46="Yes","")))</f>
        <v>0</v>
      </c>
      <c r="F47" s="58" t="b">
        <f t="shared" ref="F47:M47" si="51">IF(F46="NA","NA", IF(F46="No","NA", IF(F46="Yes","")))</f>
        <v>0</v>
      </c>
      <c r="G47" s="58" t="b">
        <f t="shared" si="51"/>
        <v>0</v>
      </c>
      <c r="H47" s="58" t="b">
        <f t="shared" si="51"/>
        <v>0</v>
      </c>
      <c r="I47" s="58" t="b">
        <f t="shared" si="51"/>
        <v>0</v>
      </c>
      <c r="J47" s="58" t="b">
        <f t="shared" si="51"/>
        <v>0</v>
      </c>
      <c r="K47" s="58" t="b">
        <f t="shared" si="51"/>
        <v>0</v>
      </c>
      <c r="L47" s="58" t="b">
        <f t="shared" si="51"/>
        <v>0</v>
      </c>
      <c r="M47" s="58" t="b">
        <f t="shared" si="51"/>
        <v>0</v>
      </c>
      <c r="N47" s="58" t="b">
        <f t="shared" ref="N47" si="52">IF(N46="NA","NA", IF(N46="No","NA", IF(N46="Yes","")))</f>
        <v>0</v>
      </c>
      <c r="P47" s="110">
        <f t="shared" si="38"/>
        <v>0</v>
      </c>
      <c r="Q47" s="81" t="str">
        <f t="shared" si="39"/>
        <v>%</v>
      </c>
      <c r="R47" s="81">
        <f t="shared" si="40"/>
        <v>0</v>
      </c>
      <c r="S47" s="81" t="str">
        <f t="shared" si="41"/>
        <v>%</v>
      </c>
      <c r="T47" s="81">
        <f t="shared" si="42"/>
        <v>0</v>
      </c>
      <c r="U47" s="81">
        <f t="shared" si="43"/>
        <v>10</v>
      </c>
      <c r="V47" s="81">
        <f t="shared" si="44"/>
        <v>0</v>
      </c>
      <c r="W47" s="113">
        <f t="shared" si="45"/>
        <v>10</v>
      </c>
      <c r="X47" s="81"/>
      <c r="Y47" s="120">
        <f t="shared" si="46"/>
        <v>10</v>
      </c>
      <c r="Z47" s="120">
        <f t="shared" si="47"/>
        <v>0</v>
      </c>
      <c r="AA47" s="120" t="str">
        <f t="shared" si="48"/>
        <v>No data</v>
      </c>
    </row>
    <row r="48" spans="1:27">
      <c r="A48" s="164"/>
      <c r="B48" s="161"/>
      <c r="C48" s="162"/>
      <c r="D48" s="57" t="s">
        <v>170</v>
      </c>
      <c r="E48" s="58" t="b">
        <f>IF(E46="NA","NA", IF(E46="No","NA", IF(E46="Yes","")))</f>
        <v>0</v>
      </c>
      <c r="F48" s="58" t="b">
        <f t="shared" ref="F48:M48" si="53">IF(F46="NA","NA", IF(F46="No","NA", IF(F46="Yes","")))</f>
        <v>0</v>
      </c>
      <c r="G48" s="58" t="b">
        <f t="shared" si="53"/>
        <v>0</v>
      </c>
      <c r="H48" s="58" t="b">
        <f t="shared" si="53"/>
        <v>0</v>
      </c>
      <c r="I48" s="58" t="b">
        <f t="shared" si="53"/>
        <v>0</v>
      </c>
      <c r="J48" s="58" t="b">
        <f t="shared" si="53"/>
        <v>0</v>
      </c>
      <c r="K48" s="58" t="b">
        <f t="shared" si="53"/>
        <v>0</v>
      </c>
      <c r="L48" s="58" t="b">
        <f t="shared" si="53"/>
        <v>0</v>
      </c>
      <c r="M48" s="58" t="b">
        <f t="shared" si="53"/>
        <v>0</v>
      </c>
      <c r="N48" s="58" t="b">
        <f t="shared" ref="N48" si="54">IF(N46="NA","NA", IF(N46="No","NA", IF(N46="Yes","")))</f>
        <v>0</v>
      </c>
      <c r="P48" s="110">
        <f t="shared" si="38"/>
        <v>0</v>
      </c>
      <c r="Q48" s="81" t="str">
        <f t="shared" si="39"/>
        <v>%</v>
      </c>
      <c r="R48" s="81">
        <f t="shared" si="40"/>
        <v>0</v>
      </c>
      <c r="S48" s="81" t="str">
        <f t="shared" si="41"/>
        <v>%</v>
      </c>
      <c r="T48" s="81">
        <f t="shared" si="42"/>
        <v>0</v>
      </c>
      <c r="U48" s="81">
        <f t="shared" si="43"/>
        <v>10</v>
      </c>
      <c r="V48" s="81">
        <f t="shared" si="44"/>
        <v>0</v>
      </c>
      <c r="W48" s="113">
        <f t="shared" si="45"/>
        <v>10</v>
      </c>
      <c r="X48" s="81"/>
      <c r="Y48" s="120">
        <f t="shared" si="46"/>
        <v>10</v>
      </c>
      <c r="Z48" s="120">
        <f t="shared" si="47"/>
        <v>0</v>
      </c>
      <c r="AA48" s="120" t="str">
        <f t="shared" si="48"/>
        <v>No data</v>
      </c>
    </row>
    <row r="49" spans="1:27">
      <c r="A49" s="164"/>
      <c r="B49" s="161"/>
      <c r="C49" s="162"/>
      <c r="D49" s="59" t="s">
        <v>171</v>
      </c>
      <c r="E49" s="58" t="b">
        <f>IF(E46="NA","NA", IF(E46="No","NA", IF(E46="Yes","")))</f>
        <v>0</v>
      </c>
      <c r="F49" s="58" t="b">
        <f t="shared" ref="F49:M49" si="55">IF(F46="NA","NA", IF(F46="No","NA", IF(F46="Yes","")))</f>
        <v>0</v>
      </c>
      <c r="G49" s="58" t="b">
        <f t="shared" si="55"/>
        <v>0</v>
      </c>
      <c r="H49" s="58" t="b">
        <f t="shared" si="55"/>
        <v>0</v>
      </c>
      <c r="I49" s="58" t="b">
        <f t="shared" si="55"/>
        <v>0</v>
      </c>
      <c r="J49" s="58" t="b">
        <f t="shared" si="55"/>
        <v>0</v>
      </c>
      <c r="K49" s="58" t="b">
        <f t="shared" si="55"/>
        <v>0</v>
      </c>
      <c r="L49" s="58" t="b">
        <f t="shared" si="55"/>
        <v>0</v>
      </c>
      <c r="M49" s="58" t="b">
        <f t="shared" si="55"/>
        <v>0</v>
      </c>
      <c r="N49" s="58" t="b">
        <f t="shared" ref="N49" si="56">IF(N46="NA","NA", IF(N46="No","NA", IF(N46="Yes","")))</f>
        <v>0</v>
      </c>
      <c r="P49" s="110">
        <f t="shared" si="38"/>
        <v>0</v>
      </c>
      <c r="Q49" s="81" t="str">
        <f t="shared" si="39"/>
        <v>%</v>
      </c>
      <c r="R49" s="81">
        <f t="shared" si="40"/>
        <v>0</v>
      </c>
      <c r="S49" s="81" t="str">
        <f t="shared" si="41"/>
        <v>%</v>
      </c>
      <c r="T49" s="81">
        <f t="shared" si="42"/>
        <v>0</v>
      </c>
      <c r="U49" s="81">
        <f t="shared" si="43"/>
        <v>10</v>
      </c>
      <c r="V49" s="81">
        <f t="shared" si="44"/>
        <v>0</v>
      </c>
      <c r="W49" s="113">
        <f t="shared" si="45"/>
        <v>10</v>
      </c>
      <c r="X49" s="81"/>
      <c r="Y49" s="120">
        <f t="shared" si="46"/>
        <v>10</v>
      </c>
      <c r="Z49" s="120">
        <f t="shared" si="47"/>
        <v>0</v>
      </c>
      <c r="AA49" s="120" t="str">
        <f t="shared" si="48"/>
        <v>No data</v>
      </c>
    </row>
    <row r="50" spans="1:27">
      <c r="A50" s="164"/>
      <c r="B50" s="161"/>
      <c r="C50" s="162"/>
      <c r="D50" s="59" t="s">
        <v>172</v>
      </c>
      <c r="E50" s="58" t="b">
        <f>IF(E46="NA","NA", IF(E46="No","NA", IF(E46="Yes","")))</f>
        <v>0</v>
      </c>
      <c r="F50" s="58" t="b">
        <f t="shared" ref="F50:M50" si="57">IF(F46="NA","NA", IF(F46="No","NA", IF(F46="Yes","")))</f>
        <v>0</v>
      </c>
      <c r="G50" s="58" t="b">
        <f t="shared" si="57"/>
        <v>0</v>
      </c>
      <c r="H50" s="58" t="b">
        <f t="shared" si="57"/>
        <v>0</v>
      </c>
      <c r="I50" s="58" t="b">
        <f t="shared" si="57"/>
        <v>0</v>
      </c>
      <c r="J50" s="58" t="b">
        <f t="shared" si="57"/>
        <v>0</v>
      </c>
      <c r="K50" s="58" t="b">
        <f t="shared" si="57"/>
        <v>0</v>
      </c>
      <c r="L50" s="58" t="b">
        <f t="shared" si="57"/>
        <v>0</v>
      </c>
      <c r="M50" s="58" t="b">
        <f t="shared" si="57"/>
        <v>0</v>
      </c>
      <c r="N50" s="58" t="b">
        <f t="shared" ref="N50" si="58">IF(N46="NA","NA", IF(N46="No","NA", IF(N46="Yes","")))</f>
        <v>0</v>
      </c>
      <c r="P50" s="110">
        <f t="shared" si="38"/>
        <v>0</v>
      </c>
      <c r="Q50" s="81" t="str">
        <f t="shared" si="39"/>
        <v>%</v>
      </c>
      <c r="R50" s="81">
        <f t="shared" si="40"/>
        <v>0</v>
      </c>
      <c r="S50" s="81" t="str">
        <f t="shared" si="41"/>
        <v>%</v>
      </c>
      <c r="T50" s="81">
        <f t="shared" si="42"/>
        <v>0</v>
      </c>
      <c r="U50" s="81">
        <f t="shared" si="43"/>
        <v>10</v>
      </c>
      <c r="V50" s="81">
        <f t="shared" si="44"/>
        <v>0</v>
      </c>
      <c r="W50" s="113">
        <f t="shared" si="45"/>
        <v>10</v>
      </c>
      <c r="X50" s="81"/>
      <c r="Y50" s="120">
        <f t="shared" si="46"/>
        <v>10</v>
      </c>
      <c r="Z50" s="120">
        <f t="shared" si="47"/>
        <v>0</v>
      </c>
      <c r="AA50" s="120" t="str">
        <f t="shared" si="48"/>
        <v>No data</v>
      </c>
    </row>
    <row r="51" spans="1:27">
      <c r="A51" s="164"/>
      <c r="B51" s="161"/>
      <c r="C51" s="162"/>
      <c r="D51" s="59" t="s">
        <v>173</v>
      </c>
      <c r="E51" s="58" t="b">
        <f>IF(E46="NA","NA", IF(E46="No","NA", IF(E46="Yes","")))</f>
        <v>0</v>
      </c>
      <c r="F51" s="58" t="b">
        <f t="shared" ref="F51:M51" si="59">IF(F46="NA","NA", IF(F46="No","NA", IF(F46="Yes","")))</f>
        <v>0</v>
      </c>
      <c r="G51" s="58" t="b">
        <f t="shared" si="59"/>
        <v>0</v>
      </c>
      <c r="H51" s="58" t="b">
        <f t="shared" si="59"/>
        <v>0</v>
      </c>
      <c r="I51" s="58" t="b">
        <f t="shared" si="59"/>
        <v>0</v>
      </c>
      <c r="J51" s="58" t="b">
        <f t="shared" si="59"/>
        <v>0</v>
      </c>
      <c r="K51" s="58" t="b">
        <f t="shared" si="59"/>
        <v>0</v>
      </c>
      <c r="L51" s="58" t="b">
        <f t="shared" si="59"/>
        <v>0</v>
      </c>
      <c r="M51" s="58" t="b">
        <f t="shared" si="59"/>
        <v>0</v>
      </c>
      <c r="N51" s="58" t="b">
        <f t="shared" ref="N51" si="60">IF(N46="NA","NA", IF(N46="No","NA", IF(N46="Yes","")))</f>
        <v>0</v>
      </c>
      <c r="P51" s="110">
        <f t="shared" si="38"/>
        <v>0</v>
      </c>
      <c r="Q51" s="81" t="str">
        <f t="shared" si="39"/>
        <v>%</v>
      </c>
      <c r="R51" s="81">
        <f t="shared" si="40"/>
        <v>0</v>
      </c>
      <c r="S51" s="81" t="str">
        <f t="shared" si="41"/>
        <v>%</v>
      </c>
      <c r="T51" s="81">
        <f t="shared" si="42"/>
        <v>0</v>
      </c>
      <c r="U51" s="81">
        <f t="shared" si="43"/>
        <v>10</v>
      </c>
      <c r="V51" s="81">
        <f t="shared" si="44"/>
        <v>0</v>
      </c>
      <c r="W51" s="113">
        <f t="shared" si="45"/>
        <v>10</v>
      </c>
      <c r="X51" s="81"/>
      <c r="Y51" s="120">
        <f t="shared" si="46"/>
        <v>10</v>
      </c>
      <c r="Z51" s="120">
        <f t="shared" si="47"/>
        <v>0</v>
      </c>
      <c r="AA51" s="120" t="str">
        <f t="shared" si="48"/>
        <v>No data</v>
      </c>
    </row>
    <row r="52" spans="1:27">
      <c r="A52" s="165"/>
      <c r="B52" s="161"/>
      <c r="C52" s="162"/>
      <c r="D52" s="57" t="s">
        <v>174</v>
      </c>
      <c r="E52" s="58" t="b">
        <f>IF(E46="NA","NA", IF(E46="No","NA", IF(E46="Yes","")))</f>
        <v>0</v>
      </c>
      <c r="F52" s="58" t="b">
        <f t="shared" ref="F52:M52" si="61">IF(F46="NA","NA", IF(F46="No","NA", IF(F46="Yes","")))</f>
        <v>0</v>
      </c>
      <c r="G52" s="58" t="b">
        <f t="shared" si="61"/>
        <v>0</v>
      </c>
      <c r="H52" s="58" t="b">
        <f t="shared" si="61"/>
        <v>0</v>
      </c>
      <c r="I52" s="58" t="b">
        <f t="shared" si="61"/>
        <v>0</v>
      </c>
      <c r="J52" s="58" t="b">
        <f t="shared" si="61"/>
        <v>0</v>
      </c>
      <c r="K52" s="58" t="b">
        <f t="shared" si="61"/>
        <v>0</v>
      </c>
      <c r="L52" s="58" t="b">
        <f t="shared" si="61"/>
        <v>0</v>
      </c>
      <c r="M52" s="58" t="b">
        <f t="shared" si="61"/>
        <v>0</v>
      </c>
      <c r="N52" s="58" t="b">
        <f t="shared" ref="N52" si="62">IF(N46="NA","NA", IF(N46="No","NA", IF(N46="Yes","")))</f>
        <v>0</v>
      </c>
      <c r="P52" s="110">
        <f t="shared" si="38"/>
        <v>0</v>
      </c>
      <c r="Q52" s="81" t="str">
        <f t="shared" si="39"/>
        <v>%</v>
      </c>
      <c r="R52" s="81">
        <f t="shared" si="40"/>
        <v>0</v>
      </c>
      <c r="S52" s="81" t="str">
        <f t="shared" si="41"/>
        <v>%</v>
      </c>
      <c r="T52" s="81">
        <f t="shared" si="42"/>
        <v>0</v>
      </c>
      <c r="U52" s="81">
        <f t="shared" si="43"/>
        <v>10</v>
      </c>
      <c r="V52" s="81">
        <f t="shared" si="44"/>
        <v>0</v>
      </c>
      <c r="W52" s="113">
        <f t="shared" si="45"/>
        <v>10</v>
      </c>
      <c r="X52" s="81"/>
      <c r="Y52" s="120">
        <f t="shared" si="46"/>
        <v>10</v>
      </c>
      <c r="Z52" s="120">
        <f t="shared" si="47"/>
        <v>0</v>
      </c>
      <c r="AA52" s="120" t="str">
        <f t="shared" si="48"/>
        <v>No data</v>
      </c>
    </row>
    <row r="53" spans="1:27">
      <c r="A53" s="144" t="s">
        <v>175</v>
      </c>
      <c r="B53" s="144"/>
      <c r="C53" s="144"/>
      <c r="D53" s="144"/>
      <c r="E53" s="144"/>
      <c r="F53" s="144"/>
      <c r="G53" s="144"/>
      <c r="H53" s="144"/>
      <c r="I53" s="144"/>
      <c r="J53" s="144"/>
      <c r="K53" s="144"/>
      <c r="L53" s="144"/>
      <c r="M53" s="144"/>
      <c r="N53" s="144"/>
    </row>
    <row r="54" spans="1:27" ht="60">
      <c r="A54" s="56"/>
      <c r="B54" s="96" t="s">
        <v>176</v>
      </c>
      <c r="C54" s="94" t="s">
        <v>177</v>
      </c>
      <c r="D54" s="94" t="s">
        <v>178</v>
      </c>
      <c r="E54" s="34"/>
      <c r="F54" s="34"/>
      <c r="G54" s="34"/>
      <c r="H54" s="34"/>
      <c r="I54" s="34"/>
      <c r="J54" s="34"/>
      <c r="K54" s="34"/>
      <c r="L54" s="34"/>
      <c r="M54" s="34"/>
      <c r="N54" s="34"/>
    </row>
    <row r="55" spans="1:27" ht="77.25" customHeight="1">
      <c r="A55" s="56"/>
      <c r="B55" s="96" t="s">
        <v>183</v>
      </c>
      <c r="C55" s="94" t="s">
        <v>184</v>
      </c>
      <c r="D55" s="49" t="s">
        <v>178</v>
      </c>
      <c r="E55" s="34"/>
      <c r="F55" s="34"/>
      <c r="G55" s="34"/>
      <c r="H55" s="34"/>
      <c r="I55" s="34"/>
      <c r="J55" s="34"/>
      <c r="K55" s="34"/>
      <c r="L55" s="34"/>
      <c r="M55" s="34"/>
      <c r="N55" s="34"/>
    </row>
    <row r="56" spans="1:27" ht="60">
      <c r="A56" s="48"/>
      <c r="B56" s="96">
        <v>25</v>
      </c>
      <c r="C56" s="94" t="s">
        <v>185</v>
      </c>
      <c r="D56" s="33"/>
      <c r="E56" s="34"/>
      <c r="F56" s="34"/>
      <c r="G56" s="34"/>
      <c r="H56" s="34"/>
      <c r="I56" s="34"/>
      <c r="J56" s="34"/>
      <c r="K56" s="34"/>
      <c r="L56" s="34"/>
      <c r="M56" s="34"/>
      <c r="N56" s="34"/>
      <c r="P56" s="110">
        <f>COUNTIF(E56:N56,"Yes")</f>
        <v>0</v>
      </c>
      <c r="Q56" s="81" t="str">
        <f>IF(ISERROR(P56/T56),"%",P56/T56*100)</f>
        <v>%</v>
      </c>
      <c r="R56" s="81">
        <f>COUNTIF(E56:N56, "no")</f>
        <v>0</v>
      </c>
      <c r="S56" s="81" t="str">
        <f>IF(ISERROR(R56/T56),"%",R56/T56*100)</f>
        <v>%</v>
      </c>
      <c r="T56" s="81">
        <f>SUM(P56+R56)</f>
        <v>0</v>
      </c>
      <c r="U56" s="81">
        <f>Y56+Z56</f>
        <v>10</v>
      </c>
      <c r="V56" s="81">
        <f>COUNTIF(E56:N56,"NA")</f>
        <v>0</v>
      </c>
      <c r="W56" s="113">
        <f>P56+R56+U56+V56</f>
        <v>10</v>
      </c>
      <c r="X56" s="81"/>
      <c r="Y56" s="120">
        <f>COUNTIF(E56:N56,"FALSE")</f>
        <v>0</v>
      </c>
      <c r="Z56" s="120">
        <f>COUNTIF(E56:N56,"")</f>
        <v>10</v>
      </c>
      <c r="AA56" s="120" t="str">
        <f>IF(U56=W56,"No data", IF(V56=W56,"NA", IF(U56+V56=W56,"NA", Q56)))</f>
        <v>No data</v>
      </c>
    </row>
    <row r="57" spans="1:27" ht="60">
      <c r="A57" s="48"/>
      <c r="B57" s="96">
        <v>26</v>
      </c>
      <c r="C57" s="94" t="s">
        <v>186</v>
      </c>
      <c r="D57" s="33"/>
      <c r="E57" s="34"/>
      <c r="F57" s="34"/>
      <c r="G57" s="34"/>
      <c r="H57" s="34"/>
      <c r="I57" s="34"/>
      <c r="J57" s="34"/>
      <c r="K57" s="34"/>
      <c r="L57" s="34"/>
      <c r="M57" s="34"/>
      <c r="N57" s="34"/>
      <c r="P57" s="110">
        <f>COUNTIF(E57:N57,"Yes")</f>
        <v>0</v>
      </c>
      <c r="Q57" s="81" t="str">
        <f>IF(ISERROR(P57/T57),"%",P57/T57*100)</f>
        <v>%</v>
      </c>
      <c r="R57" s="81">
        <f>COUNTIF(E57:N57, "no")</f>
        <v>0</v>
      </c>
      <c r="S57" s="81" t="str">
        <f>IF(ISERROR(R57/T57),"%",R57/T57*100)</f>
        <v>%</v>
      </c>
      <c r="T57" s="81">
        <f>SUM(P57+R57)</f>
        <v>0</v>
      </c>
      <c r="U57" s="81">
        <f>Y57+Z57</f>
        <v>10</v>
      </c>
      <c r="V57" s="81">
        <f>COUNTIF(E57:N57,"NA")</f>
        <v>0</v>
      </c>
      <c r="W57" s="113">
        <f>P57+R57+U57+V57</f>
        <v>10</v>
      </c>
      <c r="X57" s="81"/>
      <c r="Y57" s="120">
        <f>COUNTIF(E57:N57,"FALSE")</f>
        <v>0</v>
      </c>
      <c r="Z57" s="120">
        <f>COUNTIF(E57:N57,"")</f>
        <v>10</v>
      </c>
      <c r="AA57" s="120" t="str">
        <f>IF(U57=W57,"No data", IF(V57=W57,"NA", IF(U57+V57=W57,"NA", Q57)))</f>
        <v>No data</v>
      </c>
    </row>
    <row r="58" spans="1:27">
      <c r="A58" s="144" t="s">
        <v>187</v>
      </c>
      <c r="B58" s="144"/>
      <c r="C58" s="144"/>
      <c r="D58" s="144"/>
      <c r="E58" s="144"/>
      <c r="F58" s="144"/>
      <c r="G58" s="144"/>
      <c r="H58" s="144"/>
      <c r="I58" s="144"/>
      <c r="J58" s="144"/>
      <c r="K58" s="144"/>
      <c r="L58" s="144"/>
      <c r="M58" s="144"/>
      <c r="N58" s="144"/>
    </row>
    <row r="59" spans="1:27" ht="75" customHeight="1">
      <c r="A59" s="56"/>
      <c r="B59" s="96">
        <v>27</v>
      </c>
      <c r="C59" s="94" t="s">
        <v>188</v>
      </c>
      <c r="D59" s="33"/>
      <c r="E59" s="34"/>
      <c r="F59" s="34"/>
      <c r="G59" s="34"/>
      <c r="H59" s="34"/>
      <c r="I59" s="34"/>
      <c r="J59" s="34"/>
      <c r="K59" s="34"/>
      <c r="L59" s="34"/>
      <c r="M59" s="34"/>
      <c r="N59" s="34"/>
      <c r="P59" s="110">
        <f>COUNTIF(E59:N59,"Yes")</f>
        <v>0</v>
      </c>
      <c r="Q59" s="81" t="str">
        <f>IF(ISERROR(P59/T59),"%",P59/T59*100)</f>
        <v>%</v>
      </c>
      <c r="R59" s="81">
        <f>COUNTIF(E59:N59, "no")</f>
        <v>0</v>
      </c>
      <c r="S59" s="81" t="str">
        <f>IF(ISERROR(R59/T59),"%",R59/T59*100)</f>
        <v>%</v>
      </c>
      <c r="T59" s="81">
        <f>SUM(P59+R59)</f>
        <v>0</v>
      </c>
      <c r="U59" s="81">
        <f>Y59+Z59</f>
        <v>10</v>
      </c>
      <c r="V59" s="81">
        <f>COUNTIF(E59:N59,"NA")</f>
        <v>0</v>
      </c>
      <c r="W59" s="113">
        <f>P59+R59+U59+V59</f>
        <v>10</v>
      </c>
      <c r="X59" s="81"/>
      <c r="Y59" s="120">
        <f>COUNTIF(E59:N59,"FALSE")</f>
        <v>0</v>
      </c>
      <c r="Z59" s="120">
        <f>COUNTIF(E59:N59,"")</f>
        <v>10</v>
      </c>
      <c r="AA59" s="120" t="str">
        <f>IF(U59=W59,"No data", IF(V59=W59,"NA", IF(U59+V59=W59,"NA", Q59)))</f>
        <v>No data</v>
      </c>
    </row>
    <row r="60" spans="1:27" ht="30">
      <c r="A60" s="56"/>
      <c r="B60" s="96" t="s">
        <v>189</v>
      </c>
      <c r="C60" s="94" t="s">
        <v>190</v>
      </c>
      <c r="D60" s="33"/>
      <c r="E60" s="34" t="b">
        <f>IF(E59="No","NA", IF(E59="Yes",""))</f>
        <v>0</v>
      </c>
      <c r="F60" s="34" t="b">
        <f t="shared" ref="F60:M60" si="63">IF(F59="No","NA", IF(F59="Yes",""))</f>
        <v>0</v>
      </c>
      <c r="G60" s="34" t="b">
        <f t="shared" si="63"/>
        <v>0</v>
      </c>
      <c r="H60" s="34" t="b">
        <f t="shared" si="63"/>
        <v>0</v>
      </c>
      <c r="I60" s="34" t="b">
        <f t="shared" si="63"/>
        <v>0</v>
      </c>
      <c r="J60" s="34" t="b">
        <f t="shared" si="63"/>
        <v>0</v>
      </c>
      <c r="K60" s="34" t="b">
        <f t="shared" si="63"/>
        <v>0</v>
      </c>
      <c r="L60" s="34" t="b">
        <f t="shared" si="63"/>
        <v>0</v>
      </c>
      <c r="M60" s="34" t="b">
        <f t="shared" si="63"/>
        <v>0</v>
      </c>
      <c r="N60" s="34" t="b">
        <f t="shared" ref="N60" si="64">IF(N59="No","NA", IF(N59="Yes",""))</f>
        <v>0</v>
      </c>
      <c r="P60" s="110">
        <f>COUNTIF(E60:N60,"Yes")</f>
        <v>0</v>
      </c>
      <c r="Q60" s="81" t="str">
        <f>IF(ISERROR(P60/T60),"%",P60/T60*100)</f>
        <v>%</v>
      </c>
      <c r="R60" s="81">
        <f>COUNTIF(E60:N60, "no")</f>
        <v>0</v>
      </c>
      <c r="S60" s="81" t="str">
        <f>IF(ISERROR(R60/T60),"%",R60/T60*100)</f>
        <v>%</v>
      </c>
      <c r="T60" s="81">
        <f>SUM(P60+R60)</f>
        <v>0</v>
      </c>
      <c r="U60" s="81">
        <f>Y60+Z60</f>
        <v>10</v>
      </c>
      <c r="V60" s="81">
        <f>COUNTIF(E60:N60,"NA")</f>
        <v>0</v>
      </c>
      <c r="W60" s="113">
        <f>P60+R60+U60+V60</f>
        <v>10</v>
      </c>
      <c r="X60" s="81"/>
      <c r="Y60" s="120">
        <f>COUNTIF(E60:N60,"FALSE")</f>
        <v>10</v>
      </c>
      <c r="Z60" s="120">
        <f>COUNTIF(E60:N60,"")</f>
        <v>0</v>
      </c>
      <c r="AA60" s="120" t="str">
        <f>IF(U60=W60,"No data", IF(V60=W60,"NA", IF(U60+V60=W60,"NA", Q60)))</f>
        <v>No data</v>
      </c>
    </row>
    <row r="61" spans="1:27" ht="30">
      <c r="A61" s="48"/>
      <c r="B61" s="96" t="s">
        <v>191</v>
      </c>
      <c r="C61" s="94" t="s">
        <v>192</v>
      </c>
      <c r="D61" s="33"/>
      <c r="E61" s="34" t="b">
        <f>IF(E60="NA","NA", IF(E60="No","NA", IF(E60="Yes","")))</f>
        <v>0</v>
      </c>
      <c r="F61" s="34" t="b">
        <f t="shared" ref="F61:M61" si="65">IF(F60="NA","NA", IF(F60="No","NA", IF(F60="Yes","")))</f>
        <v>0</v>
      </c>
      <c r="G61" s="34" t="b">
        <f t="shared" si="65"/>
        <v>0</v>
      </c>
      <c r="H61" s="34" t="b">
        <f t="shared" si="65"/>
        <v>0</v>
      </c>
      <c r="I61" s="34" t="b">
        <f t="shared" si="65"/>
        <v>0</v>
      </c>
      <c r="J61" s="34" t="b">
        <f t="shared" si="65"/>
        <v>0</v>
      </c>
      <c r="K61" s="34" t="b">
        <f t="shared" si="65"/>
        <v>0</v>
      </c>
      <c r="L61" s="34" t="b">
        <f t="shared" si="65"/>
        <v>0</v>
      </c>
      <c r="M61" s="34" t="b">
        <f t="shared" si="65"/>
        <v>0</v>
      </c>
      <c r="N61" s="34" t="b">
        <f t="shared" ref="N61" si="66">IF(N60="NA","NA", IF(N60="No","NA", IF(N60="Yes","")))</f>
        <v>0</v>
      </c>
      <c r="P61" s="110">
        <f>COUNTIF(E61:N61,"Yes")</f>
        <v>0</v>
      </c>
      <c r="Q61" s="81" t="str">
        <f>IF(ISERROR(P61/T61),"%",P61/T61*100)</f>
        <v>%</v>
      </c>
      <c r="R61" s="81">
        <f>COUNTIF(E61:N61, "no")</f>
        <v>0</v>
      </c>
      <c r="S61" s="81" t="str">
        <f>IF(ISERROR(R61/T61),"%",R61/T61*100)</f>
        <v>%</v>
      </c>
      <c r="T61" s="81">
        <f>SUM(P61+R61)</f>
        <v>0</v>
      </c>
      <c r="U61" s="81">
        <f>Y61+Z61</f>
        <v>10</v>
      </c>
      <c r="V61" s="81">
        <f>COUNTIF(E61:N61,"NA")</f>
        <v>0</v>
      </c>
      <c r="W61" s="113">
        <f>P61+R61+U61+V61</f>
        <v>10</v>
      </c>
      <c r="X61" s="81"/>
      <c r="Y61" s="120">
        <f>COUNTIF(E61:N61,"FALSE")</f>
        <v>10</v>
      </c>
      <c r="Z61" s="120">
        <f>COUNTIF(E61:N61,"")</f>
        <v>0</v>
      </c>
      <c r="AA61" s="120" t="str">
        <f>IF(U61=W61,"No data", IF(V61=W61,"NA", IF(U61+V61=W61,"NA", Q61)))</f>
        <v>No data</v>
      </c>
    </row>
    <row r="62" spans="1:27" ht="30">
      <c r="A62" s="48"/>
      <c r="B62" s="96" t="s">
        <v>193</v>
      </c>
      <c r="C62" s="94" t="s">
        <v>194</v>
      </c>
      <c r="D62" s="33"/>
      <c r="E62" s="34" t="b">
        <f>IF(E60="No","NA", IF(E60="Yes",""))</f>
        <v>0</v>
      </c>
      <c r="F62" s="34" t="b">
        <f t="shared" ref="F62:M62" si="67">IF(F60="No","NA", IF(F60="Yes",""))</f>
        <v>0</v>
      </c>
      <c r="G62" s="34" t="b">
        <f t="shared" si="67"/>
        <v>0</v>
      </c>
      <c r="H62" s="34" t="b">
        <f t="shared" si="67"/>
        <v>0</v>
      </c>
      <c r="I62" s="34" t="b">
        <f t="shared" si="67"/>
        <v>0</v>
      </c>
      <c r="J62" s="34" t="b">
        <f t="shared" si="67"/>
        <v>0</v>
      </c>
      <c r="K62" s="34" t="b">
        <f t="shared" si="67"/>
        <v>0</v>
      </c>
      <c r="L62" s="34" t="b">
        <f t="shared" si="67"/>
        <v>0</v>
      </c>
      <c r="M62" s="34" t="b">
        <f t="shared" si="67"/>
        <v>0</v>
      </c>
      <c r="N62" s="34" t="b">
        <f t="shared" ref="N62" si="68">IF(N60="No","NA", IF(N60="Yes",""))</f>
        <v>0</v>
      </c>
      <c r="P62" s="110">
        <f>COUNTIF(E62:N62,"Yes")</f>
        <v>0</v>
      </c>
      <c r="Q62" s="81" t="str">
        <f>IF(ISERROR(P62/T62),"%",P62/T62*100)</f>
        <v>%</v>
      </c>
      <c r="R62" s="81">
        <f>COUNTIF(E62:N62, "no")</f>
        <v>0</v>
      </c>
      <c r="S62" s="81" t="str">
        <f>IF(ISERROR(R62/T62),"%",R62/T62*100)</f>
        <v>%</v>
      </c>
      <c r="T62" s="81">
        <f>SUM(P62+R62)</f>
        <v>0</v>
      </c>
      <c r="U62" s="81">
        <f>Y62+Z62</f>
        <v>10</v>
      </c>
      <c r="V62" s="81">
        <f>COUNTIF(E62:N62,"NA")</f>
        <v>0</v>
      </c>
      <c r="W62" s="113">
        <f>P62+R62+U62+V62</f>
        <v>10</v>
      </c>
      <c r="X62" s="81"/>
      <c r="Y62" s="120">
        <f>COUNTIF(E62:N62,"FALSE")</f>
        <v>10</v>
      </c>
      <c r="Z62" s="120">
        <f>COUNTIF(E62:N62,"")</f>
        <v>0</v>
      </c>
      <c r="AA62" s="120" t="str">
        <f>IF(U62=W62,"No data", IF(V62=W62,"NA", IF(U62+V62=W62,"NA", Q62)))</f>
        <v>No data</v>
      </c>
    </row>
    <row r="63" spans="1:27" ht="30">
      <c r="A63" s="47"/>
      <c r="B63" s="96" t="s">
        <v>195</v>
      </c>
      <c r="C63" s="94" t="s">
        <v>49</v>
      </c>
      <c r="D63" s="33"/>
      <c r="E63" s="46"/>
      <c r="F63" s="46"/>
      <c r="G63" s="46"/>
      <c r="H63" s="46"/>
      <c r="I63" s="46"/>
      <c r="J63" s="46"/>
      <c r="K63" s="46"/>
      <c r="L63" s="46"/>
      <c r="M63" s="46"/>
      <c r="N63" s="46"/>
    </row>
    <row r="64" spans="1:27" ht="60">
      <c r="A64" s="48"/>
      <c r="B64" s="96" t="s">
        <v>196</v>
      </c>
      <c r="C64" s="94" t="s">
        <v>197</v>
      </c>
      <c r="D64" s="33"/>
      <c r="E64" s="34"/>
      <c r="F64" s="34"/>
      <c r="G64" s="34"/>
      <c r="H64" s="34"/>
      <c r="I64" s="34"/>
      <c r="J64" s="34"/>
      <c r="K64" s="34"/>
      <c r="L64" s="34"/>
      <c r="M64" s="34"/>
      <c r="N64" s="34"/>
      <c r="P64" s="110">
        <f>COUNTIF(E64:N64,"Yes")</f>
        <v>0</v>
      </c>
      <c r="Q64" s="81" t="str">
        <f>IF(ISERROR(P64/T64),"%",P64/T64*100)</f>
        <v>%</v>
      </c>
      <c r="R64" s="81">
        <f>COUNTIF(E64:N64, "no")</f>
        <v>0</v>
      </c>
      <c r="S64" s="81" t="str">
        <f>IF(ISERROR(R64/T64),"%",R64/T64*100)</f>
        <v>%</v>
      </c>
      <c r="T64" s="81">
        <f>SUM(P64+R64)</f>
        <v>0</v>
      </c>
      <c r="U64" s="81">
        <f>Y64+Z64</f>
        <v>10</v>
      </c>
      <c r="V64" s="81">
        <f>COUNTIF(E64:N64,"NA")</f>
        <v>0</v>
      </c>
      <c r="W64" s="113">
        <f>P64+R64+U64+V64</f>
        <v>10</v>
      </c>
      <c r="X64" s="81"/>
      <c r="Y64" s="120">
        <f>COUNTIF(E64:N64,"FALSE")</f>
        <v>0</v>
      </c>
      <c r="Z64" s="120">
        <f>COUNTIF(E64:N64,"")</f>
        <v>10</v>
      </c>
      <c r="AA64" s="120" t="str">
        <f>IF(U64=W64,"No data", IF(V64=W64,"NA", IF(U64+V64=W64,"NA", Q64)))</f>
        <v>No data</v>
      </c>
    </row>
    <row r="65" spans="1:27" ht="15" customHeight="1">
      <c r="A65" s="163"/>
      <c r="B65" s="161" t="s">
        <v>198</v>
      </c>
      <c r="C65" s="150" t="s">
        <v>199</v>
      </c>
      <c r="D65" s="57" t="s">
        <v>200</v>
      </c>
      <c r="E65" s="58" t="b">
        <f>IF(E64="No","NA", IF(E64="Yes",""))</f>
        <v>0</v>
      </c>
      <c r="F65" s="58" t="b">
        <f t="shared" ref="F65:M65" si="69">IF(F64="No","NA", IF(F64="Yes",""))</f>
        <v>0</v>
      </c>
      <c r="G65" s="58" t="b">
        <f t="shared" si="69"/>
        <v>0</v>
      </c>
      <c r="H65" s="58" t="b">
        <f t="shared" si="69"/>
        <v>0</v>
      </c>
      <c r="I65" s="58" t="b">
        <f t="shared" si="69"/>
        <v>0</v>
      </c>
      <c r="J65" s="58" t="b">
        <f t="shared" si="69"/>
        <v>0</v>
      </c>
      <c r="K65" s="58" t="b">
        <f t="shared" si="69"/>
        <v>0</v>
      </c>
      <c r="L65" s="58" t="b">
        <f t="shared" si="69"/>
        <v>0</v>
      </c>
      <c r="M65" s="58" t="b">
        <f t="shared" si="69"/>
        <v>0</v>
      </c>
      <c r="N65" s="58" t="b">
        <f t="shared" ref="N65" si="70">IF(N64="No","NA", IF(N64="Yes",""))</f>
        <v>0</v>
      </c>
      <c r="P65" s="110">
        <f>COUNTIF(E65:N65,"Yes")</f>
        <v>0</v>
      </c>
      <c r="Q65" s="81" t="str">
        <f>IF(ISERROR(P65/T65),"%",P65/T65*100)</f>
        <v>%</v>
      </c>
      <c r="R65" s="81">
        <f>COUNTIF(E65:N65, "no")</f>
        <v>0</v>
      </c>
      <c r="S65" s="81" t="str">
        <f>IF(ISERROR(R65/T65),"%",R65/T65*100)</f>
        <v>%</v>
      </c>
      <c r="T65" s="81">
        <f>SUM(P65+R65)</f>
        <v>0</v>
      </c>
      <c r="U65" s="81">
        <f>Y65+Z65</f>
        <v>10</v>
      </c>
      <c r="V65" s="81">
        <f>COUNTIF(E65:N65,"NA")</f>
        <v>0</v>
      </c>
      <c r="W65" s="113">
        <f>P65+R65+U65+V65</f>
        <v>10</v>
      </c>
      <c r="X65" s="81"/>
      <c r="Y65" s="120">
        <f>COUNTIF(E65:N65,"FALSE")</f>
        <v>10</v>
      </c>
      <c r="Z65" s="120">
        <f>COUNTIF(E65:N65,"")</f>
        <v>0</v>
      </c>
      <c r="AA65" s="120" t="str">
        <f>IF(U65=W65,"No data", IF(V65=W65,"NA", IF(U65+V65=W65,"NA", Q65)))</f>
        <v>No data</v>
      </c>
    </row>
    <row r="66" spans="1:27">
      <c r="A66" s="164"/>
      <c r="B66" s="161"/>
      <c r="C66" s="150"/>
      <c r="D66" s="57" t="s">
        <v>201</v>
      </c>
      <c r="E66" s="58" t="b">
        <f>IF(E64="No","NA", IF(E64="Yes",""))</f>
        <v>0</v>
      </c>
      <c r="F66" s="58" t="b">
        <f t="shared" ref="F66:M66" si="71">IF(F64="No","NA", IF(F64="Yes",""))</f>
        <v>0</v>
      </c>
      <c r="G66" s="58" t="b">
        <f t="shared" si="71"/>
        <v>0</v>
      </c>
      <c r="H66" s="58" t="b">
        <f t="shared" si="71"/>
        <v>0</v>
      </c>
      <c r="I66" s="58" t="b">
        <f t="shared" si="71"/>
        <v>0</v>
      </c>
      <c r="J66" s="58" t="b">
        <f t="shared" si="71"/>
        <v>0</v>
      </c>
      <c r="K66" s="58" t="b">
        <f t="shared" si="71"/>
        <v>0</v>
      </c>
      <c r="L66" s="58" t="b">
        <f t="shared" si="71"/>
        <v>0</v>
      </c>
      <c r="M66" s="58" t="b">
        <f t="shared" si="71"/>
        <v>0</v>
      </c>
      <c r="N66" s="58" t="b">
        <f t="shared" ref="N66" si="72">IF(N64="No","NA", IF(N64="Yes",""))</f>
        <v>0</v>
      </c>
      <c r="P66" s="110">
        <f>COUNTIF(E66:N66,"Yes")</f>
        <v>0</v>
      </c>
      <c r="Q66" s="81" t="str">
        <f>IF(ISERROR(P66/T66),"%",P66/T66*100)</f>
        <v>%</v>
      </c>
      <c r="R66" s="81">
        <f>COUNTIF(E66:N66, "no")</f>
        <v>0</v>
      </c>
      <c r="S66" s="81" t="str">
        <f>IF(ISERROR(R66/T66),"%",R66/T66*100)</f>
        <v>%</v>
      </c>
      <c r="T66" s="81">
        <f>SUM(P66+R66)</f>
        <v>0</v>
      </c>
      <c r="U66" s="81">
        <f>Y66+Z66</f>
        <v>10</v>
      </c>
      <c r="V66" s="81">
        <f>COUNTIF(E66:N66,"NA")</f>
        <v>0</v>
      </c>
      <c r="W66" s="113">
        <f>P66+R66+U66+V66</f>
        <v>10</v>
      </c>
      <c r="X66" s="81"/>
      <c r="Y66" s="120">
        <f>COUNTIF(E66:N66,"FALSE")</f>
        <v>10</v>
      </c>
      <c r="Z66" s="120">
        <f>COUNTIF(E66:N66,"")</f>
        <v>0</v>
      </c>
      <c r="AA66" s="120" t="str">
        <f>IF(U66=W66,"No data", IF(V66=W66,"NA", IF(U66+V66=W66,"NA", Q66)))</f>
        <v>No data</v>
      </c>
    </row>
    <row r="67" spans="1:27">
      <c r="A67" s="165"/>
      <c r="B67" s="161"/>
      <c r="C67" s="150"/>
      <c r="D67" s="57" t="s">
        <v>202</v>
      </c>
      <c r="E67" s="58" t="b">
        <f>IF(E64="No","NA", IF(E64="Yes",""))</f>
        <v>0</v>
      </c>
      <c r="F67" s="58" t="b">
        <f t="shared" ref="F67:M67" si="73">IF(F64="No","NA", IF(F64="Yes",""))</f>
        <v>0</v>
      </c>
      <c r="G67" s="58" t="b">
        <f t="shared" si="73"/>
        <v>0</v>
      </c>
      <c r="H67" s="58" t="b">
        <f t="shared" si="73"/>
        <v>0</v>
      </c>
      <c r="I67" s="58" t="b">
        <f t="shared" si="73"/>
        <v>0</v>
      </c>
      <c r="J67" s="58" t="b">
        <f t="shared" si="73"/>
        <v>0</v>
      </c>
      <c r="K67" s="58" t="b">
        <f t="shared" si="73"/>
        <v>0</v>
      </c>
      <c r="L67" s="58" t="b">
        <f t="shared" si="73"/>
        <v>0</v>
      </c>
      <c r="M67" s="58" t="b">
        <f t="shared" si="73"/>
        <v>0</v>
      </c>
      <c r="N67" s="58" t="b">
        <f t="shared" ref="N67" si="74">IF(N64="No","NA", IF(N64="Yes",""))</f>
        <v>0</v>
      </c>
      <c r="P67" s="110">
        <f>COUNTIF(E67:N67,"Yes")</f>
        <v>0</v>
      </c>
      <c r="Q67" s="81" t="str">
        <f>IF(ISERROR(P67/T67),"%",P67/T67*100)</f>
        <v>%</v>
      </c>
      <c r="R67" s="81">
        <f>COUNTIF(E67:N67, "no")</f>
        <v>0</v>
      </c>
      <c r="S67" s="81" t="str">
        <f>IF(ISERROR(R67/T67),"%",R67/T67*100)</f>
        <v>%</v>
      </c>
      <c r="T67" s="81">
        <f>SUM(P67+R67)</f>
        <v>0</v>
      </c>
      <c r="U67" s="81">
        <f>Y67+Z67</f>
        <v>10</v>
      </c>
      <c r="V67" s="81">
        <f>COUNTIF(E67:N67,"NA")</f>
        <v>0</v>
      </c>
      <c r="W67" s="113">
        <f>P67+R67+U67+V67</f>
        <v>10</v>
      </c>
      <c r="X67" s="81"/>
      <c r="Y67" s="120">
        <f>COUNTIF(E67:N67,"FALSE")</f>
        <v>10</v>
      </c>
      <c r="Z67" s="120">
        <f>COUNTIF(E67:N67,"")</f>
        <v>0</v>
      </c>
      <c r="AA67" s="120" t="str">
        <f>IF(U67=W67,"No data", IF(V67=W67,"NA", IF(U67+V67=W67,"NA", Q67)))</f>
        <v>No data</v>
      </c>
    </row>
    <row r="68" spans="1:27" ht="45">
      <c r="A68" s="33"/>
      <c r="B68" s="96" t="s">
        <v>203</v>
      </c>
      <c r="C68" s="94" t="s">
        <v>204</v>
      </c>
      <c r="D68" s="33"/>
      <c r="E68" s="34"/>
      <c r="F68" s="34"/>
      <c r="G68" s="34"/>
      <c r="H68" s="34"/>
      <c r="I68" s="34"/>
      <c r="J68" s="34"/>
      <c r="K68" s="34"/>
      <c r="L68" s="34"/>
      <c r="M68" s="34"/>
      <c r="N68" s="34"/>
      <c r="P68" s="110">
        <f>COUNTIF(E68:N68,"Yes")</f>
        <v>0</v>
      </c>
      <c r="Q68" s="81" t="str">
        <f>IF(ISERROR(P68/T68),"%",P68/T68*100)</f>
        <v>%</v>
      </c>
      <c r="R68" s="81">
        <f>COUNTIF(E68:N68, "no")</f>
        <v>0</v>
      </c>
      <c r="S68" s="81" t="str">
        <f>IF(ISERROR(R68/T68),"%",R68/T68*100)</f>
        <v>%</v>
      </c>
      <c r="T68" s="81">
        <f>SUM(P68+R68)</f>
        <v>0</v>
      </c>
      <c r="U68" s="81">
        <f>Y68+Z68</f>
        <v>10</v>
      </c>
      <c r="V68" s="81">
        <f>COUNTIF(E68:N68,"NA")</f>
        <v>0</v>
      </c>
      <c r="W68" s="113">
        <f>P68+R68+U68+V68</f>
        <v>10</v>
      </c>
      <c r="X68" s="81"/>
      <c r="Y68" s="120">
        <f>COUNTIF(E68:N68,"FALSE")</f>
        <v>0</v>
      </c>
      <c r="Z68" s="120">
        <f>COUNTIF(E68:N68,"")</f>
        <v>10</v>
      </c>
      <c r="AA68" s="120" t="str">
        <f>IF(U68=W68,"No data", IF(V68=W68,"NA", IF(U68+V68=W68,"NA", Q68)))</f>
        <v>No data</v>
      </c>
    </row>
    <row r="69" spans="1:27" ht="30">
      <c r="A69" s="33"/>
      <c r="B69" s="96" t="s">
        <v>205</v>
      </c>
      <c r="C69" s="94" t="s">
        <v>206</v>
      </c>
      <c r="D69" s="33"/>
      <c r="E69" s="46"/>
      <c r="F69" s="46"/>
      <c r="G69" s="46"/>
      <c r="H69" s="46"/>
      <c r="I69" s="46"/>
      <c r="J69" s="46"/>
      <c r="K69" s="46"/>
      <c r="L69" s="46"/>
      <c r="M69" s="46"/>
      <c r="N69" s="46"/>
    </row>
    <row r="70" spans="1:27" ht="30" customHeight="1">
      <c r="A70" s="166"/>
      <c r="B70" s="161">
        <v>32</v>
      </c>
      <c r="C70" s="150" t="s">
        <v>207</v>
      </c>
      <c r="D70" s="48" t="s">
        <v>209</v>
      </c>
      <c r="E70" s="58"/>
      <c r="F70" s="58"/>
      <c r="G70" s="58"/>
      <c r="H70" s="58"/>
      <c r="I70" s="58"/>
      <c r="J70" s="58"/>
      <c r="K70" s="58"/>
      <c r="L70" s="58"/>
      <c r="M70" s="58"/>
      <c r="N70" s="58"/>
      <c r="P70" s="110">
        <f t="shared" ref="P70:P78" si="75">COUNTIF(E70:N70,"Yes")</f>
        <v>0</v>
      </c>
      <c r="Q70" s="81" t="str">
        <f t="shared" ref="Q70:Q78" si="76">IF(ISERROR(P70/T70),"%",P70/T70*100)</f>
        <v>%</v>
      </c>
      <c r="R70" s="81">
        <f t="shared" ref="R70:R78" si="77">COUNTIF(E70:N70, "no")</f>
        <v>0</v>
      </c>
      <c r="S70" s="81" t="str">
        <f t="shared" ref="S70:S78" si="78">IF(ISERROR(R70/T70),"%",R70/T70*100)</f>
        <v>%</v>
      </c>
      <c r="T70" s="81">
        <f t="shared" ref="T70:T78" si="79">SUM(P70+R70)</f>
        <v>0</v>
      </c>
      <c r="U70" s="81">
        <f t="shared" ref="U70:U78" si="80">Y70+Z70</f>
        <v>10</v>
      </c>
      <c r="V70" s="81">
        <f t="shared" ref="V70:V78" si="81">COUNTIF(E70:N70,"NA")</f>
        <v>0</v>
      </c>
      <c r="W70" s="113">
        <f t="shared" ref="W70:W78" si="82">P70+R70+U70+V70</f>
        <v>10</v>
      </c>
      <c r="X70" s="81"/>
      <c r="Y70" s="120">
        <f t="shared" ref="Y70:Y78" si="83">COUNTIF(E70:N70,"FALSE")</f>
        <v>0</v>
      </c>
      <c r="Z70" s="120">
        <f t="shared" ref="Z70:Z78" si="84">COUNTIF(E70:N70,"")</f>
        <v>10</v>
      </c>
      <c r="AA70" s="120" t="str">
        <f t="shared" ref="AA70:AA78" si="85">IF(U70=W70,"No data", IF(V70=W70,"NA", IF(U70+V70=W70,"NA", Q70)))</f>
        <v>No data</v>
      </c>
    </row>
    <row r="71" spans="1:27">
      <c r="A71" s="166"/>
      <c r="B71" s="161"/>
      <c r="C71" s="150"/>
      <c r="D71" s="57" t="s">
        <v>208</v>
      </c>
      <c r="E71" s="58"/>
      <c r="F71" s="58"/>
      <c r="G71" s="58"/>
      <c r="H71" s="58"/>
      <c r="I71" s="58"/>
      <c r="J71" s="58"/>
      <c r="K71" s="58"/>
      <c r="L71" s="58"/>
      <c r="M71" s="58"/>
      <c r="N71" s="58"/>
      <c r="P71" s="110">
        <f t="shared" si="75"/>
        <v>0</v>
      </c>
      <c r="Q71" s="81" t="str">
        <f t="shared" si="76"/>
        <v>%</v>
      </c>
      <c r="R71" s="81">
        <f t="shared" si="77"/>
        <v>0</v>
      </c>
      <c r="S71" s="81" t="str">
        <f t="shared" si="78"/>
        <v>%</v>
      </c>
      <c r="T71" s="81">
        <f t="shared" si="79"/>
        <v>0</v>
      </c>
      <c r="U71" s="81">
        <f t="shared" si="80"/>
        <v>10</v>
      </c>
      <c r="V71" s="81">
        <f t="shared" si="81"/>
        <v>0</v>
      </c>
      <c r="W71" s="113">
        <f t="shared" si="82"/>
        <v>10</v>
      </c>
      <c r="X71" s="81"/>
      <c r="Y71" s="120">
        <f t="shared" si="83"/>
        <v>0</v>
      </c>
      <c r="Z71" s="120">
        <f t="shared" si="84"/>
        <v>10</v>
      </c>
      <c r="AA71" s="120" t="str">
        <f t="shared" si="85"/>
        <v>No data</v>
      </c>
    </row>
    <row r="72" spans="1:27">
      <c r="A72" s="166"/>
      <c r="B72" s="161"/>
      <c r="C72" s="150"/>
      <c r="D72" s="57" t="s">
        <v>210</v>
      </c>
      <c r="E72" s="58"/>
      <c r="F72" s="58"/>
      <c r="G72" s="58"/>
      <c r="H72" s="58"/>
      <c r="I72" s="58"/>
      <c r="J72" s="58"/>
      <c r="K72" s="58"/>
      <c r="L72" s="58"/>
      <c r="M72" s="58"/>
      <c r="N72" s="58"/>
      <c r="P72" s="110">
        <f t="shared" si="75"/>
        <v>0</v>
      </c>
      <c r="Q72" s="81" t="str">
        <f t="shared" si="76"/>
        <v>%</v>
      </c>
      <c r="R72" s="81">
        <f t="shared" si="77"/>
        <v>0</v>
      </c>
      <c r="S72" s="81" t="str">
        <f t="shared" si="78"/>
        <v>%</v>
      </c>
      <c r="T72" s="81">
        <f t="shared" si="79"/>
        <v>0</v>
      </c>
      <c r="U72" s="81">
        <f t="shared" si="80"/>
        <v>10</v>
      </c>
      <c r="V72" s="81">
        <f t="shared" si="81"/>
        <v>0</v>
      </c>
      <c r="W72" s="113">
        <f t="shared" si="82"/>
        <v>10</v>
      </c>
      <c r="X72" s="81"/>
      <c r="Y72" s="120">
        <f t="shared" si="83"/>
        <v>0</v>
      </c>
      <c r="Z72" s="120">
        <f t="shared" si="84"/>
        <v>10</v>
      </c>
      <c r="AA72" s="120" t="str">
        <f t="shared" si="85"/>
        <v>No data</v>
      </c>
    </row>
    <row r="73" spans="1:27">
      <c r="A73" s="166"/>
      <c r="B73" s="161"/>
      <c r="C73" s="150"/>
      <c r="D73" s="57" t="s">
        <v>211</v>
      </c>
      <c r="E73" s="58"/>
      <c r="F73" s="58"/>
      <c r="G73" s="58"/>
      <c r="H73" s="58"/>
      <c r="I73" s="58"/>
      <c r="J73" s="58"/>
      <c r="K73" s="58"/>
      <c r="L73" s="58"/>
      <c r="M73" s="58"/>
      <c r="N73" s="58"/>
      <c r="P73" s="110">
        <f t="shared" si="75"/>
        <v>0</v>
      </c>
      <c r="Q73" s="81" t="str">
        <f t="shared" si="76"/>
        <v>%</v>
      </c>
      <c r="R73" s="81">
        <f t="shared" si="77"/>
        <v>0</v>
      </c>
      <c r="S73" s="81" t="str">
        <f t="shared" si="78"/>
        <v>%</v>
      </c>
      <c r="T73" s="81">
        <f t="shared" si="79"/>
        <v>0</v>
      </c>
      <c r="U73" s="81">
        <f t="shared" si="80"/>
        <v>10</v>
      </c>
      <c r="V73" s="81">
        <f t="shared" si="81"/>
        <v>0</v>
      </c>
      <c r="W73" s="113">
        <f t="shared" si="82"/>
        <v>10</v>
      </c>
      <c r="X73" s="81"/>
      <c r="Y73" s="120">
        <f t="shared" si="83"/>
        <v>0</v>
      </c>
      <c r="Z73" s="120">
        <f t="shared" si="84"/>
        <v>10</v>
      </c>
      <c r="AA73" s="120" t="str">
        <f t="shared" si="85"/>
        <v>No data</v>
      </c>
    </row>
    <row r="74" spans="1:27">
      <c r="A74" s="166"/>
      <c r="B74" s="161"/>
      <c r="C74" s="150"/>
      <c r="D74" s="57" t="s">
        <v>212</v>
      </c>
      <c r="E74" s="58"/>
      <c r="F74" s="58"/>
      <c r="G74" s="58"/>
      <c r="H74" s="58"/>
      <c r="I74" s="58"/>
      <c r="J74" s="58"/>
      <c r="K74" s="58"/>
      <c r="L74" s="58"/>
      <c r="M74" s="58"/>
      <c r="N74" s="58"/>
      <c r="P74" s="110">
        <f t="shared" si="75"/>
        <v>0</v>
      </c>
      <c r="Q74" s="81" t="str">
        <f t="shared" si="76"/>
        <v>%</v>
      </c>
      <c r="R74" s="81">
        <f t="shared" si="77"/>
        <v>0</v>
      </c>
      <c r="S74" s="81" t="str">
        <f t="shared" si="78"/>
        <v>%</v>
      </c>
      <c r="T74" s="81">
        <f t="shared" si="79"/>
        <v>0</v>
      </c>
      <c r="U74" s="81">
        <f t="shared" si="80"/>
        <v>10</v>
      </c>
      <c r="V74" s="81">
        <f t="shared" si="81"/>
        <v>0</v>
      </c>
      <c r="W74" s="113">
        <f t="shared" si="82"/>
        <v>10</v>
      </c>
      <c r="X74" s="81"/>
      <c r="Y74" s="120">
        <f t="shared" si="83"/>
        <v>0</v>
      </c>
      <c r="Z74" s="120">
        <f t="shared" si="84"/>
        <v>10</v>
      </c>
      <c r="AA74" s="120" t="str">
        <f t="shared" si="85"/>
        <v>No data</v>
      </c>
    </row>
    <row r="75" spans="1:27">
      <c r="A75" s="166"/>
      <c r="B75" s="161"/>
      <c r="C75" s="150"/>
      <c r="D75" s="57" t="s">
        <v>213</v>
      </c>
      <c r="E75" s="58"/>
      <c r="F75" s="58"/>
      <c r="G75" s="58"/>
      <c r="H75" s="58"/>
      <c r="I75" s="58"/>
      <c r="J75" s="58"/>
      <c r="K75" s="58"/>
      <c r="L75" s="58"/>
      <c r="M75" s="58"/>
      <c r="N75" s="58"/>
      <c r="P75" s="110">
        <f t="shared" si="75"/>
        <v>0</v>
      </c>
      <c r="Q75" s="81" t="str">
        <f t="shared" si="76"/>
        <v>%</v>
      </c>
      <c r="R75" s="81">
        <f t="shared" si="77"/>
        <v>0</v>
      </c>
      <c r="S75" s="81" t="str">
        <f t="shared" si="78"/>
        <v>%</v>
      </c>
      <c r="T75" s="81">
        <f t="shared" si="79"/>
        <v>0</v>
      </c>
      <c r="U75" s="81">
        <f t="shared" si="80"/>
        <v>10</v>
      </c>
      <c r="V75" s="81">
        <f t="shared" si="81"/>
        <v>0</v>
      </c>
      <c r="W75" s="113">
        <f t="shared" si="82"/>
        <v>10</v>
      </c>
      <c r="X75" s="81"/>
      <c r="Y75" s="120">
        <f t="shared" si="83"/>
        <v>0</v>
      </c>
      <c r="Z75" s="120">
        <f t="shared" si="84"/>
        <v>10</v>
      </c>
      <c r="AA75" s="120" t="str">
        <f t="shared" si="85"/>
        <v>No data</v>
      </c>
    </row>
    <row r="76" spans="1:27">
      <c r="A76" s="166"/>
      <c r="B76" s="161"/>
      <c r="C76" s="150"/>
      <c r="D76" s="57" t="s">
        <v>214</v>
      </c>
      <c r="E76" s="58"/>
      <c r="F76" s="58"/>
      <c r="G76" s="58"/>
      <c r="H76" s="58"/>
      <c r="I76" s="58"/>
      <c r="J76" s="58"/>
      <c r="K76" s="58"/>
      <c r="L76" s="58"/>
      <c r="M76" s="58"/>
      <c r="N76" s="58"/>
      <c r="P76" s="110">
        <f t="shared" si="75"/>
        <v>0</v>
      </c>
      <c r="Q76" s="81" t="str">
        <f t="shared" si="76"/>
        <v>%</v>
      </c>
      <c r="R76" s="81">
        <f t="shared" si="77"/>
        <v>0</v>
      </c>
      <c r="S76" s="81" t="str">
        <f t="shared" si="78"/>
        <v>%</v>
      </c>
      <c r="T76" s="81">
        <f t="shared" si="79"/>
        <v>0</v>
      </c>
      <c r="U76" s="81">
        <f t="shared" si="80"/>
        <v>10</v>
      </c>
      <c r="V76" s="81">
        <f t="shared" si="81"/>
        <v>0</v>
      </c>
      <c r="W76" s="113">
        <f t="shared" si="82"/>
        <v>10</v>
      </c>
      <c r="X76" s="81"/>
      <c r="Y76" s="120">
        <f t="shared" si="83"/>
        <v>0</v>
      </c>
      <c r="Z76" s="120">
        <f t="shared" si="84"/>
        <v>10</v>
      </c>
      <c r="AA76" s="120" t="str">
        <f t="shared" si="85"/>
        <v>No data</v>
      </c>
    </row>
    <row r="77" spans="1:27">
      <c r="A77" s="166"/>
      <c r="B77" s="161"/>
      <c r="C77" s="150"/>
      <c r="D77" s="57" t="s">
        <v>215</v>
      </c>
      <c r="E77" s="58"/>
      <c r="F77" s="58"/>
      <c r="G77" s="58"/>
      <c r="H77" s="58"/>
      <c r="I77" s="58"/>
      <c r="J77" s="58"/>
      <c r="K77" s="58"/>
      <c r="L77" s="58"/>
      <c r="M77" s="58"/>
      <c r="N77" s="58"/>
      <c r="P77" s="110">
        <f t="shared" si="75"/>
        <v>0</v>
      </c>
      <c r="Q77" s="81" t="str">
        <f t="shared" si="76"/>
        <v>%</v>
      </c>
      <c r="R77" s="81">
        <f t="shared" si="77"/>
        <v>0</v>
      </c>
      <c r="S77" s="81" t="str">
        <f t="shared" si="78"/>
        <v>%</v>
      </c>
      <c r="T77" s="81">
        <f t="shared" si="79"/>
        <v>0</v>
      </c>
      <c r="U77" s="81">
        <f t="shared" si="80"/>
        <v>10</v>
      </c>
      <c r="V77" s="81">
        <f t="shared" si="81"/>
        <v>0</v>
      </c>
      <c r="W77" s="113">
        <f t="shared" si="82"/>
        <v>10</v>
      </c>
      <c r="X77" s="81"/>
      <c r="Y77" s="120">
        <f t="shared" si="83"/>
        <v>0</v>
      </c>
      <c r="Z77" s="120">
        <f t="shared" si="84"/>
        <v>10</v>
      </c>
      <c r="AA77" s="120" t="str">
        <f t="shared" si="85"/>
        <v>No data</v>
      </c>
    </row>
    <row r="78" spans="1:27">
      <c r="A78" s="166"/>
      <c r="B78" s="161"/>
      <c r="C78" s="150"/>
      <c r="D78" s="57" t="s">
        <v>202</v>
      </c>
      <c r="E78" s="58"/>
      <c r="F78" s="58"/>
      <c r="G78" s="58"/>
      <c r="H78" s="58"/>
      <c r="I78" s="58"/>
      <c r="J78" s="58"/>
      <c r="K78" s="58"/>
      <c r="L78" s="58"/>
      <c r="M78" s="58"/>
      <c r="N78" s="58"/>
      <c r="P78" s="110">
        <f t="shared" si="75"/>
        <v>0</v>
      </c>
      <c r="Q78" s="81" t="str">
        <f t="shared" si="76"/>
        <v>%</v>
      </c>
      <c r="R78" s="81">
        <f t="shared" si="77"/>
        <v>0</v>
      </c>
      <c r="S78" s="81" t="str">
        <f t="shared" si="78"/>
        <v>%</v>
      </c>
      <c r="T78" s="81">
        <f t="shared" si="79"/>
        <v>0</v>
      </c>
      <c r="U78" s="81">
        <f t="shared" si="80"/>
        <v>10</v>
      </c>
      <c r="V78" s="81">
        <f t="shared" si="81"/>
        <v>0</v>
      </c>
      <c r="W78" s="113">
        <f t="shared" si="82"/>
        <v>10</v>
      </c>
      <c r="X78" s="81"/>
      <c r="Y78" s="120">
        <f t="shared" si="83"/>
        <v>0</v>
      </c>
      <c r="Z78" s="120">
        <f t="shared" si="84"/>
        <v>10</v>
      </c>
      <c r="AA78" s="120" t="str">
        <f t="shared" si="85"/>
        <v>No data</v>
      </c>
    </row>
    <row r="79" spans="1:27">
      <c r="A79" s="144" t="s">
        <v>216</v>
      </c>
      <c r="B79" s="144"/>
      <c r="C79" s="144"/>
      <c r="D79" s="144"/>
      <c r="E79" s="144"/>
      <c r="F79" s="144"/>
      <c r="G79" s="144"/>
      <c r="H79" s="144"/>
      <c r="I79" s="144"/>
      <c r="J79" s="144"/>
      <c r="K79" s="144"/>
      <c r="L79" s="144"/>
      <c r="M79" s="144"/>
      <c r="N79" s="144"/>
    </row>
    <row r="80" spans="1:27" ht="45" customHeight="1">
      <c r="A80" s="104"/>
      <c r="B80" s="103">
        <v>33</v>
      </c>
      <c r="C80" s="100" t="s">
        <v>217</v>
      </c>
      <c r="D80" s="33"/>
      <c r="E80" s="63"/>
      <c r="F80" s="63"/>
      <c r="G80" s="63"/>
      <c r="H80" s="63"/>
      <c r="I80" s="63"/>
      <c r="J80" s="63"/>
      <c r="K80" s="63"/>
      <c r="L80" s="63"/>
      <c r="M80" s="63"/>
      <c r="N80" s="63"/>
    </row>
    <row r="81" spans="1:27" ht="45" customHeight="1">
      <c r="A81" s="104"/>
      <c r="B81" s="99">
        <v>34</v>
      </c>
      <c r="C81" s="49" t="s">
        <v>470</v>
      </c>
      <c r="D81" s="33"/>
      <c r="E81" s="102"/>
      <c r="F81" s="102"/>
      <c r="G81" s="102"/>
      <c r="H81" s="102"/>
      <c r="I81" s="102"/>
      <c r="J81" s="102"/>
      <c r="K81" s="102"/>
      <c r="L81" s="102"/>
      <c r="M81" s="102"/>
      <c r="N81" s="102"/>
    </row>
    <row r="82" spans="1:27" ht="45">
      <c r="A82" s="61"/>
      <c r="B82" s="96" t="s">
        <v>224</v>
      </c>
      <c r="C82" s="94" t="s">
        <v>225</v>
      </c>
      <c r="D82" s="33"/>
      <c r="E82" s="34"/>
      <c r="F82" s="34"/>
      <c r="G82" s="34"/>
      <c r="H82" s="34"/>
      <c r="I82" s="34"/>
      <c r="J82" s="34"/>
      <c r="K82" s="34"/>
      <c r="L82" s="34"/>
      <c r="M82" s="34"/>
      <c r="N82" s="34"/>
      <c r="P82" s="110">
        <f>COUNTIF(E82:N82,"Yes")</f>
        <v>0</v>
      </c>
      <c r="Q82" s="81" t="str">
        <f>IF(ISERROR(P82/T82),"%",P82/T82*100)</f>
        <v>%</v>
      </c>
      <c r="R82" s="81">
        <f>COUNTIF(E82:N82, "no")</f>
        <v>0</v>
      </c>
      <c r="S82" s="81" t="str">
        <f>IF(ISERROR(R82/T82),"%",R82/T82*100)</f>
        <v>%</v>
      </c>
      <c r="T82" s="81">
        <f>SUM(P82+R82)</f>
        <v>0</v>
      </c>
      <c r="U82" s="81">
        <f>Y82+Z82</f>
        <v>10</v>
      </c>
      <c r="V82" s="81">
        <f>COUNTIF(E82:N82,"NA")</f>
        <v>0</v>
      </c>
      <c r="W82" s="113">
        <f>P82+R82+U82+V82</f>
        <v>10</v>
      </c>
      <c r="X82" s="81"/>
      <c r="Y82" s="120">
        <f>COUNTIF(E82:N82,"FALSE")</f>
        <v>0</v>
      </c>
      <c r="Z82" s="120">
        <f>COUNTIF(E82:N82,"")</f>
        <v>10</v>
      </c>
      <c r="AA82" s="120" t="str">
        <f>IF(U82=W82,"No data", IF(V82=W82,"NA", IF(U82+V82=W82,"NA", S82)))</f>
        <v>No data</v>
      </c>
    </row>
    <row r="83" spans="1:27" ht="60">
      <c r="A83" s="61"/>
      <c r="B83" s="96" t="s">
        <v>226</v>
      </c>
      <c r="C83" s="94" t="s">
        <v>227</v>
      </c>
      <c r="D83" s="33"/>
      <c r="E83" s="34" t="b">
        <f>IF(E82="No","NA",IF(E82="Yes",""))</f>
        <v>0</v>
      </c>
      <c r="F83" s="34" t="b">
        <f t="shared" ref="F83:N83" si="86">IF(F82="No","NA",IF(F82="Yes",""))</f>
        <v>0</v>
      </c>
      <c r="G83" s="34" t="b">
        <f t="shared" si="86"/>
        <v>0</v>
      </c>
      <c r="H83" s="34" t="b">
        <f t="shared" si="86"/>
        <v>0</v>
      </c>
      <c r="I83" s="34" t="b">
        <f t="shared" si="86"/>
        <v>0</v>
      </c>
      <c r="J83" s="34" t="b">
        <f t="shared" si="86"/>
        <v>0</v>
      </c>
      <c r="K83" s="34" t="b">
        <f t="shared" si="86"/>
        <v>0</v>
      </c>
      <c r="L83" s="34" t="b">
        <f t="shared" si="86"/>
        <v>0</v>
      </c>
      <c r="M83" s="34" t="b">
        <f t="shared" si="86"/>
        <v>0</v>
      </c>
      <c r="N83" s="34" t="b">
        <f t="shared" si="86"/>
        <v>0</v>
      </c>
      <c r="P83" s="110">
        <f>COUNTIF(E83:N83,"Yes")</f>
        <v>0</v>
      </c>
      <c r="Q83" s="81" t="str">
        <f>IF(ISERROR(P83/T83),"%",P83/T83*100)</f>
        <v>%</v>
      </c>
      <c r="R83" s="81">
        <f>COUNTIF(E83:N83, "no")</f>
        <v>0</v>
      </c>
      <c r="S83" s="81" t="str">
        <f>IF(ISERROR(R83/T83),"%",R83/T83*100)</f>
        <v>%</v>
      </c>
      <c r="T83" s="81">
        <f>SUM(P83+R83)</f>
        <v>0</v>
      </c>
      <c r="U83" s="81">
        <f>Y83+Z83</f>
        <v>10</v>
      </c>
      <c r="V83" s="81">
        <f>COUNTIF(E83:N83,"NA")</f>
        <v>0</v>
      </c>
      <c r="W83" s="113">
        <f>P83+R83+U83+V83</f>
        <v>10</v>
      </c>
      <c r="X83" s="81"/>
      <c r="Y83" s="120">
        <f>COUNTIF(E83:N83,"FALSE")</f>
        <v>10</v>
      </c>
      <c r="Z83" s="120">
        <f>COUNTIF(E83:N83,"")</f>
        <v>0</v>
      </c>
      <c r="AA83" s="120" t="str">
        <f>IF(U83=W83,"No data", IF(V83=W83,"NA", IF(U83+V83=W83,"NA", S83)))</f>
        <v>No data</v>
      </c>
    </row>
    <row r="84" spans="1:27" ht="30">
      <c r="A84" s="33"/>
      <c r="B84" s="96" t="s">
        <v>228</v>
      </c>
      <c r="C84" s="94" t="s">
        <v>229</v>
      </c>
      <c r="D84" s="33"/>
      <c r="E84" s="34" t="b">
        <f>IF(E82="No","NA",IF(E82="Yes",""))</f>
        <v>0</v>
      </c>
      <c r="F84" s="34" t="b">
        <f t="shared" ref="F84:N84" si="87">IF(F82="No","NA",IF(F82="Yes",""))</f>
        <v>0</v>
      </c>
      <c r="G84" s="34" t="b">
        <f t="shared" si="87"/>
        <v>0</v>
      </c>
      <c r="H84" s="34" t="b">
        <f t="shared" si="87"/>
        <v>0</v>
      </c>
      <c r="I84" s="34" t="b">
        <f t="shared" si="87"/>
        <v>0</v>
      </c>
      <c r="J84" s="34" t="b">
        <f t="shared" si="87"/>
        <v>0</v>
      </c>
      <c r="K84" s="34" t="b">
        <f t="shared" si="87"/>
        <v>0</v>
      </c>
      <c r="L84" s="34" t="b">
        <f t="shared" si="87"/>
        <v>0</v>
      </c>
      <c r="M84" s="34" t="b">
        <f t="shared" si="87"/>
        <v>0</v>
      </c>
      <c r="N84" s="34" t="b">
        <f t="shared" si="87"/>
        <v>0</v>
      </c>
    </row>
    <row r="85" spans="1:27" ht="60">
      <c r="A85" s="61"/>
      <c r="B85" s="96">
        <v>36</v>
      </c>
      <c r="C85" s="94" t="s">
        <v>230</v>
      </c>
      <c r="D85" s="33"/>
      <c r="E85" s="34"/>
      <c r="F85" s="34"/>
      <c r="G85" s="34"/>
      <c r="H85" s="34"/>
      <c r="I85" s="34"/>
      <c r="J85" s="34"/>
      <c r="K85" s="34"/>
      <c r="L85" s="34"/>
      <c r="M85" s="34"/>
      <c r="N85" s="34"/>
      <c r="P85" s="110">
        <f>COUNTIF(E85:N85,"Yes")</f>
        <v>0</v>
      </c>
      <c r="Q85" s="81" t="str">
        <f>IF(ISERROR(P85/T85),"%",P85/T85*100)</f>
        <v>%</v>
      </c>
      <c r="R85" s="81">
        <f>COUNTIF(E85:N85, "no")</f>
        <v>0</v>
      </c>
      <c r="S85" s="81" t="str">
        <f>IF(ISERROR(R85/T85),"%",R85/T85*100)</f>
        <v>%</v>
      </c>
      <c r="T85" s="81">
        <f>SUM(P85+R85)</f>
        <v>0</v>
      </c>
      <c r="U85" s="81">
        <f>Y85+Z85</f>
        <v>10</v>
      </c>
      <c r="V85" s="81">
        <f>COUNTIF(E85:N85,"NA")</f>
        <v>0</v>
      </c>
      <c r="W85" s="113">
        <f>P85+R85+U85+V85</f>
        <v>10</v>
      </c>
      <c r="X85" s="81"/>
      <c r="Y85" s="120">
        <f>COUNTIF(E85:N85,"FALSE")</f>
        <v>0</v>
      </c>
      <c r="Z85" s="120">
        <f>COUNTIF(E85:N85,"")</f>
        <v>10</v>
      </c>
      <c r="AA85" s="120" t="str">
        <f>IF(U85=W85,"No data", IF(V85=W85,"NA", IF(U85+V85=W85,"NA", Q85)))</f>
        <v>No data</v>
      </c>
    </row>
    <row r="86" spans="1:27" ht="75">
      <c r="A86" s="61"/>
      <c r="B86" s="96" t="s">
        <v>231</v>
      </c>
      <c r="C86" s="94" t="s">
        <v>232</v>
      </c>
      <c r="D86" s="33"/>
      <c r="E86" s="34"/>
      <c r="F86" s="34"/>
      <c r="G86" s="34"/>
      <c r="H86" s="34"/>
      <c r="I86" s="34"/>
      <c r="J86" s="34"/>
      <c r="K86" s="34"/>
      <c r="L86" s="34"/>
      <c r="M86" s="34"/>
      <c r="N86" s="34"/>
      <c r="P86" s="110">
        <f>COUNTIF(E86:N86,"Yes")</f>
        <v>0</v>
      </c>
      <c r="Q86" s="81" t="str">
        <f>IF(ISERROR(P86/T86),"%",P86/T86*100)</f>
        <v>%</v>
      </c>
      <c r="R86" s="81">
        <f>COUNTIF(E86:N86, "no")</f>
        <v>0</v>
      </c>
      <c r="S86" s="81" t="str">
        <f>IF(ISERROR(R86/T86),"%",R86/T86*100)</f>
        <v>%</v>
      </c>
      <c r="T86" s="81">
        <f>SUM(P86+R86)</f>
        <v>0</v>
      </c>
      <c r="U86" s="81">
        <f>Y86+Z86</f>
        <v>10</v>
      </c>
      <c r="V86" s="81">
        <f>COUNTIF(E86:N86,"NA")</f>
        <v>0</v>
      </c>
      <c r="W86" s="113">
        <f>P86+R86+U86+V86</f>
        <v>10</v>
      </c>
      <c r="X86" s="81"/>
      <c r="Y86" s="120">
        <f>COUNTIF(E86:N86,"FALSE")</f>
        <v>0</v>
      </c>
      <c r="Z86" s="120">
        <f>COUNTIF(E86:N86,"")</f>
        <v>10</v>
      </c>
      <c r="AA86" s="120" t="str">
        <f>IF(U86=W86,"No data", IF(V86=W86,"NA", IF(U86+V86=W86,"NA", Q86)))</f>
        <v>No data</v>
      </c>
    </row>
    <row r="87" spans="1:27" ht="30">
      <c r="A87" s="47"/>
      <c r="B87" s="96" t="s">
        <v>233</v>
      </c>
      <c r="C87" s="94" t="s">
        <v>49</v>
      </c>
      <c r="D87" s="33"/>
      <c r="E87" s="46"/>
      <c r="F87" s="46"/>
      <c r="G87" s="46"/>
      <c r="H87" s="46"/>
      <c r="I87" s="46"/>
      <c r="J87" s="46"/>
      <c r="K87" s="46"/>
      <c r="L87" s="46"/>
      <c r="M87" s="46"/>
      <c r="N87" s="46"/>
    </row>
    <row r="88" spans="1:27" ht="75" customHeight="1">
      <c r="A88" s="61"/>
      <c r="B88" s="96" t="s">
        <v>234</v>
      </c>
      <c r="C88" s="94" t="s">
        <v>235</v>
      </c>
      <c r="D88" s="33"/>
      <c r="E88" s="34"/>
      <c r="F88" s="34"/>
      <c r="G88" s="34"/>
      <c r="H88" s="34"/>
      <c r="I88" s="34"/>
      <c r="J88" s="34"/>
      <c r="K88" s="34"/>
      <c r="L88" s="34"/>
      <c r="M88" s="34"/>
      <c r="N88" s="34"/>
      <c r="P88" s="110">
        <f>COUNTIF(E88:N88,"Yes")</f>
        <v>0</v>
      </c>
      <c r="Q88" s="81" t="str">
        <f>IF(ISERROR(P88/T88),"%",P88/T88*100)</f>
        <v>%</v>
      </c>
      <c r="R88" s="81">
        <f>COUNTIF(E88:N88, "no")</f>
        <v>0</v>
      </c>
      <c r="S88" s="81" t="str">
        <f>IF(ISERROR(R88/T88),"%",R88/T88*100)</f>
        <v>%</v>
      </c>
      <c r="T88" s="81">
        <f>SUM(P88+R88)</f>
        <v>0</v>
      </c>
      <c r="U88" s="81">
        <f>Y88+Z88</f>
        <v>10</v>
      </c>
      <c r="V88" s="81">
        <f>COUNTIF(E88:N88,"NA")</f>
        <v>0</v>
      </c>
      <c r="W88" s="113">
        <f>P88+R88+U88+V88</f>
        <v>10</v>
      </c>
      <c r="X88" s="81"/>
      <c r="Y88" s="120">
        <f>COUNTIF(E88:N88,"FALSE")</f>
        <v>0</v>
      </c>
      <c r="Z88" s="120">
        <f>COUNTIF(E88:N88,"")</f>
        <v>10</v>
      </c>
      <c r="AA88" s="120" t="str">
        <f>IF(U88=W88,"No data", IF(V88=W88,"NA", IF(U88+V88=W88,"NA", Q88)))</f>
        <v>No data</v>
      </c>
    </row>
    <row r="89" spans="1:27" ht="30" customHeight="1">
      <c r="A89" s="47"/>
      <c r="B89" s="96" t="s">
        <v>236</v>
      </c>
      <c r="C89" s="94" t="s">
        <v>49</v>
      </c>
      <c r="D89" s="33"/>
      <c r="E89" s="46"/>
      <c r="F89" s="46"/>
      <c r="G89" s="46"/>
      <c r="H89" s="46"/>
      <c r="I89" s="46"/>
      <c r="J89" s="46"/>
      <c r="K89" s="46"/>
      <c r="L89" s="46"/>
      <c r="M89" s="46"/>
      <c r="N89" s="46"/>
    </row>
    <row r="90" spans="1:27" ht="90">
      <c r="A90" s="61"/>
      <c r="B90" s="96" t="s">
        <v>237</v>
      </c>
      <c r="C90" s="94" t="s">
        <v>46</v>
      </c>
      <c r="D90" s="33"/>
      <c r="E90" s="34"/>
      <c r="F90" s="34"/>
      <c r="G90" s="34"/>
      <c r="H90" s="34"/>
      <c r="I90" s="34"/>
      <c r="J90" s="34"/>
      <c r="K90" s="34"/>
      <c r="L90" s="34"/>
      <c r="M90" s="34"/>
      <c r="N90" s="34"/>
      <c r="P90" s="110">
        <f>COUNTIF(E90:N90,"Yes")</f>
        <v>0</v>
      </c>
      <c r="Q90" s="81" t="str">
        <f>IF(ISERROR(P90/T90),"%",P90/T90*100)</f>
        <v>%</v>
      </c>
      <c r="R90" s="81">
        <f>COUNTIF(E90:N90, "no")</f>
        <v>0</v>
      </c>
      <c r="S90" s="81" t="str">
        <f>IF(ISERROR(R90/T90),"%",R90/T90*100)</f>
        <v>%</v>
      </c>
      <c r="T90" s="81">
        <f>SUM(P90+R90)</f>
        <v>0</v>
      </c>
      <c r="U90" s="81">
        <f>Y90+Z90</f>
        <v>10</v>
      </c>
      <c r="V90" s="81">
        <f>COUNTIF(E90:N90,"NA")</f>
        <v>0</v>
      </c>
      <c r="W90" s="113">
        <f>P90+R90+U90+V90</f>
        <v>10</v>
      </c>
      <c r="X90" s="81"/>
      <c r="Y90" s="120">
        <f>COUNTIF(E90:N90,"FALSE")</f>
        <v>0</v>
      </c>
      <c r="Z90" s="120">
        <f>COUNTIF(E90:N90,"")</f>
        <v>10</v>
      </c>
      <c r="AA90" s="120" t="str">
        <f>IF(U90=W90,"No data", IF(V90=W90,"NA", IF(U90+V90=W90,"NA", Q90)))</f>
        <v>No data</v>
      </c>
    </row>
    <row r="91" spans="1:27" ht="45" customHeight="1">
      <c r="A91" s="104"/>
      <c r="B91" s="103">
        <v>39</v>
      </c>
      <c r="C91" s="128" t="s">
        <v>460</v>
      </c>
      <c r="D91" s="33"/>
      <c r="E91" s="49"/>
      <c r="F91" s="49"/>
      <c r="G91" s="49"/>
      <c r="H91" s="49"/>
      <c r="I91" s="49"/>
      <c r="J91" s="49"/>
      <c r="K91" s="49"/>
      <c r="L91" s="49"/>
      <c r="M91" s="49"/>
      <c r="N91" s="49"/>
    </row>
    <row r="92" spans="1:27">
      <c r="A92" s="144" t="s">
        <v>241</v>
      </c>
      <c r="B92" s="144"/>
      <c r="C92" s="144"/>
      <c r="D92" s="144"/>
      <c r="E92" s="144"/>
      <c r="F92" s="144"/>
      <c r="G92" s="144"/>
      <c r="H92" s="144"/>
      <c r="I92" s="144"/>
      <c r="J92" s="144"/>
      <c r="K92" s="144"/>
      <c r="L92" s="144"/>
      <c r="M92" s="144"/>
      <c r="N92" s="144"/>
    </row>
    <row r="93" spans="1:27" ht="60" customHeight="1">
      <c r="A93" s="33"/>
      <c r="B93" s="96" t="s">
        <v>242</v>
      </c>
      <c r="C93" s="94" t="s">
        <v>29</v>
      </c>
      <c r="D93" s="33"/>
      <c r="E93" s="34"/>
      <c r="F93" s="34"/>
      <c r="G93" s="34"/>
      <c r="H93" s="34"/>
      <c r="I93" s="34"/>
      <c r="J93" s="34"/>
      <c r="K93" s="34"/>
      <c r="L93" s="34"/>
      <c r="M93" s="34"/>
      <c r="N93" s="34"/>
      <c r="P93" s="110">
        <f t="shared" ref="P93:P98" si="88">COUNTIF(E93:N93,"Yes")</f>
        <v>0</v>
      </c>
      <c r="Q93" s="81" t="str">
        <f t="shared" ref="Q93:Q98" si="89">IF(ISERROR(P93/T93),"%",P93/T93*100)</f>
        <v>%</v>
      </c>
      <c r="R93" s="81">
        <f t="shared" ref="R93:R98" si="90">COUNTIF(E93:N93, "no")</f>
        <v>0</v>
      </c>
      <c r="S93" s="81" t="str">
        <f t="shared" ref="S93:S98" si="91">IF(ISERROR(R93/T93),"%",R93/T93*100)</f>
        <v>%</v>
      </c>
      <c r="T93" s="81">
        <f t="shared" ref="T93:T98" si="92">SUM(P93+R93)</f>
        <v>0</v>
      </c>
      <c r="U93" s="81">
        <f t="shared" ref="U93:U98" si="93">Y93+Z93</f>
        <v>10</v>
      </c>
      <c r="V93" s="81">
        <f t="shared" ref="V93:V98" si="94">COUNTIF(E93:N93,"NA")</f>
        <v>0</v>
      </c>
      <c r="W93" s="113">
        <f t="shared" ref="W93:W98" si="95">P93+R93+U93+V93</f>
        <v>10</v>
      </c>
      <c r="X93" s="81"/>
      <c r="Y93" s="120">
        <f t="shared" ref="Y93:Y98" si="96">COUNTIF(E93:N93,"FALSE")</f>
        <v>0</v>
      </c>
      <c r="Z93" s="120">
        <f t="shared" ref="Z93:Z98" si="97">COUNTIF(E93:N93,"")</f>
        <v>10</v>
      </c>
      <c r="AA93" s="120" t="str">
        <f t="shared" ref="AA93:AA98" si="98">IF(U93=W93,"No data", IF(V93=W93,"NA", IF(U93+V93=W93,"NA", Q93)))</f>
        <v>No data</v>
      </c>
    </row>
    <row r="94" spans="1:27" ht="30" customHeight="1">
      <c r="A94" s="166"/>
      <c r="B94" s="161" t="s">
        <v>243</v>
      </c>
      <c r="C94" s="150" t="s">
        <v>244</v>
      </c>
      <c r="D94" s="48" t="s">
        <v>36</v>
      </c>
      <c r="E94" s="58" t="b">
        <f>IF(E93="Yes","NA", IF(E93="No",""))</f>
        <v>0</v>
      </c>
      <c r="F94" s="58" t="b">
        <f t="shared" ref="F94:N94" si="99">IF(F93="Yes","NA", IF(F93="No",""))</f>
        <v>0</v>
      </c>
      <c r="G94" s="58" t="b">
        <f t="shared" si="99"/>
        <v>0</v>
      </c>
      <c r="H94" s="58" t="b">
        <f t="shared" si="99"/>
        <v>0</v>
      </c>
      <c r="I94" s="58" t="b">
        <f t="shared" si="99"/>
        <v>0</v>
      </c>
      <c r="J94" s="58" t="b">
        <f t="shared" si="99"/>
        <v>0</v>
      </c>
      <c r="K94" s="58" t="b">
        <f t="shared" si="99"/>
        <v>0</v>
      </c>
      <c r="L94" s="58" t="b">
        <f t="shared" si="99"/>
        <v>0</v>
      </c>
      <c r="M94" s="58" t="b">
        <f t="shared" si="99"/>
        <v>0</v>
      </c>
      <c r="N94" s="58" t="b">
        <f t="shared" si="99"/>
        <v>0</v>
      </c>
      <c r="P94" s="110">
        <f t="shared" si="88"/>
        <v>0</v>
      </c>
      <c r="Q94" s="81" t="str">
        <f t="shared" si="89"/>
        <v>%</v>
      </c>
      <c r="R94" s="81">
        <f t="shared" si="90"/>
        <v>0</v>
      </c>
      <c r="S94" s="81" t="str">
        <f t="shared" si="91"/>
        <v>%</v>
      </c>
      <c r="T94" s="81">
        <f t="shared" si="92"/>
        <v>0</v>
      </c>
      <c r="U94" s="81">
        <f t="shared" si="93"/>
        <v>10</v>
      </c>
      <c r="V94" s="81">
        <f t="shared" si="94"/>
        <v>0</v>
      </c>
      <c r="W94" s="113">
        <f t="shared" si="95"/>
        <v>10</v>
      </c>
      <c r="X94" s="81"/>
      <c r="Y94" s="120">
        <f t="shared" si="96"/>
        <v>10</v>
      </c>
      <c r="Z94" s="120">
        <f t="shared" si="97"/>
        <v>0</v>
      </c>
      <c r="AA94" s="120" t="str">
        <f t="shared" si="98"/>
        <v>No data</v>
      </c>
    </row>
    <row r="95" spans="1:27" ht="30" customHeight="1">
      <c r="A95" s="166"/>
      <c r="B95" s="161"/>
      <c r="C95" s="150"/>
      <c r="D95" s="48" t="s">
        <v>37</v>
      </c>
      <c r="E95" s="58" t="b">
        <f>IF(E93="Yes","NA", IF(E93="No",""))</f>
        <v>0</v>
      </c>
      <c r="F95" s="58" t="b">
        <f t="shared" ref="F95:N95" si="100">IF(F93="Yes","NA", IF(F93="No",""))</f>
        <v>0</v>
      </c>
      <c r="G95" s="58" t="b">
        <f t="shared" si="100"/>
        <v>0</v>
      </c>
      <c r="H95" s="58" t="b">
        <f t="shared" si="100"/>
        <v>0</v>
      </c>
      <c r="I95" s="58" t="b">
        <f t="shared" si="100"/>
        <v>0</v>
      </c>
      <c r="J95" s="58" t="b">
        <f t="shared" si="100"/>
        <v>0</v>
      </c>
      <c r="K95" s="58" t="b">
        <f t="shared" si="100"/>
        <v>0</v>
      </c>
      <c r="L95" s="58" t="b">
        <f t="shared" si="100"/>
        <v>0</v>
      </c>
      <c r="M95" s="58" t="b">
        <f t="shared" si="100"/>
        <v>0</v>
      </c>
      <c r="N95" s="58" t="b">
        <f t="shared" si="100"/>
        <v>0</v>
      </c>
      <c r="P95" s="110">
        <f t="shared" si="88"/>
        <v>0</v>
      </c>
      <c r="Q95" s="81" t="str">
        <f t="shared" si="89"/>
        <v>%</v>
      </c>
      <c r="R95" s="81">
        <f t="shared" si="90"/>
        <v>0</v>
      </c>
      <c r="S95" s="81" t="str">
        <f t="shared" si="91"/>
        <v>%</v>
      </c>
      <c r="T95" s="81">
        <f t="shared" si="92"/>
        <v>0</v>
      </c>
      <c r="U95" s="81">
        <f t="shared" si="93"/>
        <v>10</v>
      </c>
      <c r="V95" s="81">
        <f t="shared" si="94"/>
        <v>0</v>
      </c>
      <c r="W95" s="113">
        <f t="shared" si="95"/>
        <v>10</v>
      </c>
      <c r="X95" s="81"/>
      <c r="Y95" s="120">
        <f t="shared" si="96"/>
        <v>10</v>
      </c>
      <c r="Z95" s="120">
        <f t="shared" si="97"/>
        <v>0</v>
      </c>
      <c r="AA95" s="120" t="str">
        <f t="shared" si="98"/>
        <v>No data</v>
      </c>
    </row>
    <row r="96" spans="1:27" ht="30" customHeight="1">
      <c r="A96" s="166"/>
      <c r="B96" s="161"/>
      <c r="C96" s="150"/>
      <c r="D96" s="48" t="s">
        <v>38</v>
      </c>
      <c r="E96" s="58" t="b">
        <f>IF(E93="Yes","NA", IF(E93="No",""))</f>
        <v>0</v>
      </c>
      <c r="F96" s="58" t="b">
        <f t="shared" ref="F96:N96" si="101">IF(F93="Yes","NA", IF(F93="No",""))</f>
        <v>0</v>
      </c>
      <c r="G96" s="58" t="b">
        <f t="shared" si="101"/>
        <v>0</v>
      </c>
      <c r="H96" s="58" t="b">
        <f t="shared" si="101"/>
        <v>0</v>
      </c>
      <c r="I96" s="58" t="b">
        <f t="shared" si="101"/>
        <v>0</v>
      </c>
      <c r="J96" s="58" t="b">
        <f t="shared" si="101"/>
        <v>0</v>
      </c>
      <c r="K96" s="58" t="b">
        <f t="shared" si="101"/>
        <v>0</v>
      </c>
      <c r="L96" s="58" t="b">
        <f t="shared" si="101"/>
        <v>0</v>
      </c>
      <c r="M96" s="58" t="b">
        <f t="shared" si="101"/>
        <v>0</v>
      </c>
      <c r="N96" s="58" t="b">
        <f t="shared" si="101"/>
        <v>0</v>
      </c>
      <c r="P96" s="110">
        <f t="shared" si="88"/>
        <v>0</v>
      </c>
      <c r="Q96" s="81" t="str">
        <f t="shared" si="89"/>
        <v>%</v>
      </c>
      <c r="R96" s="81">
        <f t="shared" si="90"/>
        <v>0</v>
      </c>
      <c r="S96" s="81" t="str">
        <f t="shared" si="91"/>
        <v>%</v>
      </c>
      <c r="T96" s="81">
        <f t="shared" si="92"/>
        <v>0</v>
      </c>
      <c r="U96" s="81">
        <f t="shared" si="93"/>
        <v>10</v>
      </c>
      <c r="V96" s="81">
        <f t="shared" si="94"/>
        <v>0</v>
      </c>
      <c r="W96" s="113">
        <f t="shared" si="95"/>
        <v>10</v>
      </c>
      <c r="X96" s="81"/>
      <c r="Y96" s="120">
        <f t="shared" si="96"/>
        <v>10</v>
      </c>
      <c r="Z96" s="120">
        <f t="shared" si="97"/>
        <v>0</v>
      </c>
      <c r="AA96" s="120" t="str">
        <f t="shared" si="98"/>
        <v>No data</v>
      </c>
    </row>
    <row r="97" spans="1:27">
      <c r="A97" s="166"/>
      <c r="B97" s="161"/>
      <c r="C97" s="150"/>
      <c r="D97" s="48" t="s">
        <v>39</v>
      </c>
      <c r="E97" s="58" t="b">
        <f>IF(E93="Yes","NA", IF(E93="No",""))</f>
        <v>0</v>
      </c>
      <c r="F97" s="58" t="b">
        <f t="shared" ref="F97:N97" si="102">IF(F93="Yes","NA", IF(F93="No",""))</f>
        <v>0</v>
      </c>
      <c r="G97" s="58" t="b">
        <f t="shared" si="102"/>
        <v>0</v>
      </c>
      <c r="H97" s="58" t="b">
        <f t="shared" si="102"/>
        <v>0</v>
      </c>
      <c r="I97" s="58" t="b">
        <f t="shared" si="102"/>
        <v>0</v>
      </c>
      <c r="J97" s="58" t="b">
        <f t="shared" si="102"/>
        <v>0</v>
      </c>
      <c r="K97" s="58" t="b">
        <f t="shared" si="102"/>
        <v>0</v>
      </c>
      <c r="L97" s="58" t="b">
        <f t="shared" si="102"/>
        <v>0</v>
      </c>
      <c r="M97" s="58" t="b">
        <f t="shared" si="102"/>
        <v>0</v>
      </c>
      <c r="N97" s="58" t="b">
        <f t="shared" si="102"/>
        <v>0</v>
      </c>
      <c r="P97" s="110">
        <f t="shared" si="88"/>
        <v>0</v>
      </c>
      <c r="Q97" s="81" t="str">
        <f t="shared" si="89"/>
        <v>%</v>
      </c>
      <c r="R97" s="81">
        <f t="shared" si="90"/>
        <v>0</v>
      </c>
      <c r="S97" s="81" t="str">
        <f t="shared" si="91"/>
        <v>%</v>
      </c>
      <c r="T97" s="81">
        <f t="shared" si="92"/>
        <v>0</v>
      </c>
      <c r="U97" s="81">
        <f t="shared" si="93"/>
        <v>10</v>
      </c>
      <c r="V97" s="81">
        <f t="shared" si="94"/>
        <v>0</v>
      </c>
      <c r="W97" s="113">
        <f t="shared" si="95"/>
        <v>10</v>
      </c>
      <c r="X97" s="81"/>
      <c r="Y97" s="120">
        <f t="shared" si="96"/>
        <v>10</v>
      </c>
      <c r="Z97" s="120">
        <f t="shared" si="97"/>
        <v>0</v>
      </c>
      <c r="AA97" s="120" t="str">
        <f t="shared" si="98"/>
        <v>No data</v>
      </c>
    </row>
    <row r="98" spans="1:27">
      <c r="A98" s="166"/>
      <c r="B98" s="161"/>
      <c r="C98" s="150"/>
      <c r="D98" s="48" t="s">
        <v>40</v>
      </c>
      <c r="E98" s="58" t="b">
        <f>IF(E93="Yes","NA", IF(E93="No",""))</f>
        <v>0</v>
      </c>
      <c r="F98" s="58" t="b">
        <f t="shared" ref="F98:N98" si="103">IF(F93="Yes","NA", IF(F93="No",""))</f>
        <v>0</v>
      </c>
      <c r="G98" s="58" t="b">
        <f t="shared" si="103"/>
        <v>0</v>
      </c>
      <c r="H98" s="58" t="b">
        <f t="shared" si="103"/>
        <v>0</v>
      </c>
      <c r="I98" s="58" t="b">
        <f t="shared" si="103"/>
        <v>0</v>
      </c>
      <c r="J98" s="58" t="b">
        <f t="shared" si="103"/>
        <v>0</v>
      </c>
      <c r="K98" s="58" t="b">
        <f t="shared" si="103"/>
        <v>0</v>
      </c>
      <c r="L98" s="58" t="b">
        <f t="shared" si="103"/>
        <v>0</v>
      </c>
      <c r="M98" s="58" t="b">
        <f t="shared" si="103"/>
        <v>0</v>
      </c>
      <c r="N98" s="58" t="b">
        <f t="shared" si="103"/>
        <v>0</v>
      </c>
      <c r="P98" s="110">
        <f t="shared" si="88"/>
        <v>0</v>
      </c>
      <c r="Q98" s="81" t="str">
        <f t="shared" si="89"/>
        <v>%</v>
      </c>
      <c r="R98" s="81">
        <f t="shared" si="90"/>
        <v>0</v>
      </c>
      <c r="S98" s="81" t="str">
        <f t="shared" si="91"/>
        <v>%</v>
      </c>
      <c r="T98" s="81">
        <f t="shared" si="92"/>
        <v>0</v>
      </c>
      <c r="U98" s="81">
        <f t="shared" si="93"/>
        <v>10</v>
      </c>
      <c r="V98" s="81">
        <f t="shared" si="94"/>
        <v>0</v>
      </c>
      <c r="W98" s="113">
        <f t="shared" si="95"/>
        <v>10</v>
      </c>
      <c r="X98" s="81"/>
      <c r="Y98" s="120">
        <f t="shared" si="96"/>
        <v>10</v>
      </c>
      <c r="Z98" s="120">
        <f t="shared" si="97"/>
        <v>0</v>
      </c>
      <c r="AA98" s="120" t="str">
        <f t="shared" si="98"/>
        <v>No data</v>
      </c>
    </row>
    <row r="99" spans="1:27" ht="90" customHeight="1">
      <c r="A99" s="104"/>
      <c r="B99" s="103">
        <v>41</v>
      </c>
      <c r="C99" s="100" t="s">
        <v>245</v>
      </c>
      <c r="D99" s="33"/>
      <c r="E99" s="63"/>
      <c r="F99" s="63"/>
      <c r="G99" s="63"/>
      <c r="H99" s="63"/>
      <c r="I99" s="63"/>
      <c r="J99" s="63"/>
      <c r="K99" s="63"/>
      <c r="L99" s="63"/>
      <c r="M99" s="63"/>
      <c r="N99" s="63"/>
    </row>
    <row r="100" spans="1:27">
      <c r="A100" s="144" t="s">
        <v>248</v>
      </c>
      <c r="B100" s="144"/>
      <c r="C100" s="144"/>
      <c r="D100" s="144"/>
      <c r="E100" s="144"/>
      <c r="F100" s="144"/>
      <c r="G100" s="144"/>
      <c r="H100" s="144"/>
      <c r="I100" s="144"/>
      <c r="J100" s="144"/>
      <c r="K100" s="144"/>
      <c r="L100" s="144"/>
      <c r="M100" s="144"/>
      <c r="N100" s="144"/>
    </row>
    <row r="101" spans="1:27" ht="90" customHeight="1">
      <c r="A101" s="33"/>
      <c r="B101" s="96">
        <v>42</v>
      </c>
      <c r="C101" s="94" t="s">
        <v>249</v>
      </c>
      <c r="D101" s="33"/>
      <c r="E101" s="34"/>
      <c r="F101" s="34"/>
      <c r="G101" s="34"/>
      <c r="H101" s="34"/>
      <c r="I101" s="34"/>
      <c r="J101" s="34"/>
      <c r="K101" s="34"/>
      <c r="L101" s="34"/>
      <c r="M101" s="34"/>
      <c r="N101" s="34"/>
      <c r="P101" s="110">
        <f>COUNTIF(E101:N101,"Yes")</f>
        <v>0</v>
      </c>
      <c r="Q101" s="81" t="str">
        <f t="shared" ref="Q101:Q107" si="104">IF(ISERROR(P101/T101),"%",P101/T101*100)</f>
        <v>%</v>
      </c>
      <c r="R101" s="81">
        <f>COUNTIF(E101:N101, "no")</f>
        <v>0</v>
      </c>
      <c r="S101" s="81" t="str">
        <f t="shared" ref="S101:S107" si="105">IF(ISERROR(R101/T101),"%",R101/T101*100)</f>
        <v>%</v>
      </c>
      <c r="T101" s="81">
        <f t="shared" ref="T101:T107" si="106">SUM(P101+R101)</f>
        <v>0</v>
      </c>
      <c r="U101" s="81">
        <f t="shared" ref="U101:U107" si="107">Y101+Z101</f>
        <v>10</v>
      </c>
      <c r="V101" s="81">
        <f t="shared" ref="V101:V107" si="108">COUNTIF(E101:N101,"NA")</f>
        <v>0</v>
      </c>
      <c r="W101" s="113">
        <f t="shared" ref="W101:W107" si="109">P101+R101+U101+V101</f>
        <v>10</v>
      </c>
      <c r="X101" s="81"/>
      <c r="Y101" s="120">
        <f t="shared" ref="Y101:Y107" si="110">COUNTIF(E101:N101,"FALSE")</f>
        <v>0</v>
      </c>
      <c r="Z101" s="120">
        <f t="shared" ref="Z101:Z107" si="111">COUNTIF(E101:N101,"")</f>
        <v>10</v>
      </c>
      <c r="AA101" s="120" t="str">
        <f t="shared" ref="AA101:AA107" si="112">IF(U101=W101,"No data", IF(V101=W101,"NA", IF(U101+V101=W101,"NA", Q101)))</f>
        <v>No data</v>
      </c>
    </row>
    <row r="102" spans="1:27" ht="60" customHeight="1">
      <c r="A102" s="61"/>
      <c r="B102" s="96">
        <v>43</v>
      </c>
      <c r="C102" s="94" t="s">
        <v>250</v>
      </c>
      <c r="D102" s="33"/>
      <c r="E102" s="34"/>
      <c r="F102" s="34"/>
      <c r="G102" s="34"/>
      <c r="H102" s="34"/>
      <c r="I102" s="34"/>
      <c r="J102" s="34"/>
      <c r="K102" s="34"/>
      <c r="L102" s="34"/>
      <c r="M102" s="34"/>
      <c r="N102" s="34"/>
      <c r="P102" s="110">
        <f>COUNTIF(E102:N102,"Yes")</f>
        <v>0</v>
      </c>
      <c r="Q102" s="81" t="str">
        <f t="shared" si="104"/>
        <v>%</v>
      </c>
      <c r="R102" s="81">
        <f>COUNTIF(E102:N102, "no")</f>
        <v>0</v>
      </c>
      <c r="S102" s="81" t="str">
        <f t="shared" si="105"/>
        <v>%</v>
      </c>
      <c r="T102" s="81">
        <f t="shared" si="106"/>
        <v>0</v>
      </c>
      <c r="U102" s="81">
        <f t="shared" si="107"/>
        <v>10</v>
      </c>
      <c r="V102" s="81">
        <f t="shared" si="108"/>
        <v>0</v>
      </c>
      <c r="W102" s="113">
        <f t="shared" si="109"/>
        <v>10</v>
      </c>
      <c r="X102" s="81"/>
      <c r="Y102" s="120">
        <f t="shared" si="110"/>
        <v>0</v>
      </c>
      <c r="Z102" s="120">
        <f t="shared" si="111"/>
        <v>10</v>
      </c>
      <c r="AA102" s="120" t="str">
        <f t="shared" si="112"/>
        <v>No data</v>
      </c>
    </row>
    <row r="103" spans="1:27" ht="75">
      <c r="A103" s="61"/>
      <c r="B103" s="96">
        <v>44</v>
      </c>
      <c r="C103" s="94" t="s">
        <v>251</v>
      </c>
      <c r="D103" s="33"/>
      <c r="E103" s="34"/>
      <c r="F103" s="34"/>
      <c r="G103" s="34"/>
      <c r="H103" s="34"/>
      <c r="I103" s="34"/>
      <c r="J103" s="34"/>
      <c r="K103" s="34"/>
      <c r="L103" s="34"/>
      <c r="M103" s="34"/>
      <c r="N103" s="34"/>
      <c r="P103" s="110">
        <f>COUNTIF(E103:N103,"Adequate/Appropriate")</f>
        <v>0</v>
      </c>
      <c r="Q103" s="81" t="str">
        <f t="shared" si="104"/>
        <v>%</v>
      </c>
      <c r="R103" s="81">
        <f>COUNTIF(E103:N103, "Inadequate/Excessive")</f>
        <v>0</v>
      </c>
      <c r="S103" s="81" t="str">
        <f t="shared" si="105"/>
        <v>%</v>
      </c>
      <c r="T103" s="81">
        <f t="shared" si="106"/>
        <v>0</v>
      </c>
      <c r="U103" s="81">
        <f t="shared" si="107"/>
        <v>10</v>
      </c>
      <c r="V103" s="81">
        <f t="shared" si="108"/>
        <v>0</v>
      </c>
      <c r="W103" s="113">
        <f t="shared" si="109"/>
        <v>10</v>
      </c>
      <c r="X103" s="81"/>
      <c r="Y103" s="120">
        <f t="shared" si="110"/>
        <v>0</v>
      </c>
      <c r="Z103" s="120">
        <f t="shared" si="111"/>
        <v>10</v>
      </c>
      <c r="AA103" s="120" t="str">
        <f t="shared" si="112"/>
        <v>No data</v>
      </c>
    </row>
    <row r="104" spans="1:27" ht="60">
      <c r="A104" s="61"/>
      <c r="B104" s="96">
        <v>45</v>
      </c>
      <c r="C104" s="94" t="s">
        <v>256</v>
      </c>
      <c r="D104" s="33"/>
      <c r="E104" s="34"/>
      <c r="F104" s="34"/>
      <c r="G104" s="34"/>
      <c r="H104" s="34"/>
      <c r="I104" s="34"/>
      <c r="J104" s="34"/>
      <c r="K104" s="34"/>
      <c r="L104" s="34"/>
      <c r="M104" s="34"/>
      <c r="N104" s="34"/>
      <c r="P104" s="110">
        <f t="shared" ref="P104:P105" si="113">COUNTIF(E104:N104,"Adequate/Appropriate")</f>
        <v>0</v>
      </c>
      <c r="Q104" s="81" t="str">
        <f t="shared" si="104"/>
        <v>%</v>
      </c>
      <c r="R104" s="81">
        <f t="shared" ref="R104:R105" si="114">COUNTIF(E104:N104, "Inadequate/Excessive")</f>
        <v>0</v>
      </c>
      <c r="S104" s="81" t="str">
        <f t="shared" si="105"/>
        <v>%</v>
      </c>
      <c r="T104" s="81">
        <f t="shared" si="106"/>
        <v>0</v>
      </c>
      <c r="U104" s="81">
        <f t="shared" si="107"/>
        <v>10</v>
      </c>
      <c r="V104" s="81">
        <f t="shared" si="108"/>
        <v>0</v>
      </c>
      <c r="W104" s="113">
        <f t="shared" si="109"/>
        <v>10</v>
      </c>
      <c r="X104" s="81"/>
      <c r="Y104" s="120">
        <f t="shared" si="110"/>
        <v>0</v>
      </c>
      <c r="Z104" s="120">
        <f t="shared" si="111"/>
        <v>10</v>
      </c>
      <c r="AA104" s="120" t="str">
        <f t="shared" si="112"/>
        <v>No data</v>
      </c>
    </row>
    <row r="105" spans="1:27" ht="60">
      <c r="A105" s="61"/>
      <c r="B105" s="96">
        <v>46</v>
      </c>
      <c r="C105" s="94" t="s">
        <v>257</v>
      </c>
      <c r="D105" s="33"/>
      <c r="E105" s="34"/>
      <c r="F105" s="34"/>
      <c r="G105" s="34"/>
      <c r="H105" s="34"/>
      <c r="I105" s="34"/>
      <c r="J105" s="34"/>
      <c r="K105" s="34"/>
      <c r="L105" s="34"/>
      <c r="M105" s="34"/>
      <c r="N105" s="34"/>
      <c r="P105" s="110">
        <f t="shared" si="113"/>
        <v>0</v>
      </c>
      <c r="Q105" s="81" t="str">
        <f t="shared" si="104"/>
        <v>%</v>
      </c>
      <c r="R105" s="81">
        <f t="shared" si="114"/>
        <v>0</v>
      </c>
      <c r="S105" s="81" t="str">
        <f t="shared" si="105"/>
        <v>%</v>
      </c>
      <c r="T105" s="81">
        <f t="shared" si="106"/>
        <v>0</v>
      </c>
      <c r="U105" s="81">
        <f t="shared" si="107"/>
        <v>10</v>
      </c>
      <c r="V105" s="81">
        <f t="shared" si="108"/>
        <v>0</v>
      </c>
      <c r="W105" s="113">
        <f t="shared" si="109"/>
        <v>10</v>
      </c>
      <c r="X105" s="81"/>
      <c r="Y105" s="120">
        <f t="shared" si="110"/>
        <v>0</v>
      </c>
      <c r="Z105" s="120">
        <f t="shared" si="111"/>
        <v>10</v>
      </c>
      <c r="AA105" s="120" t="str">
        <f t="shared" si="112"/>
        <v>No data</v>
      </c>
    </row>
    <row r="106" spans="1:27" ht="30">
      <c r="A106" s="61"/>
      <c r="B106" s="96">
        <v>47</v>
      </c>
      <c r="C106" s="94" t="s">
        <v>258</v>
      </c>
      <c r="D106" s="33"/>
      <c r="E106" s="34"/>
      <c r="F106" s="34"/>
      <c r="G106" s="34"/>
      <c r="H106" s="34"/>
      <c r="I106" s="34"/>
      <c r="J106" s="34"/>
      <c r="K106" s="34"/>
      <c r="L106" s="34"/>
      <c r="M106" s="34"/>
      <c r="N106" s="34"/>
      <c r="P106" s="110">
        <f>COUNTIF(E106:N106,"Good/Satisfactory")</f>
        <v>0</v>
      </c>
      <c r="Q106" s="81" t="str">
        <f t="shared" si="104"/>
        <v>%</v>
      </c>
      <c r="R106" s="81">
        <f>COUNTIF(E106:N106, "Poor/Unacceptable")</f>
        <v>0</v>
      </c>
      <c r="S106" s="81" t="str">
        <f t="shared" si="105"/>
        <v>%</v>
      </c>
      <c r="T106" s="81">
        <f t="shared" si="106"/>
        <v>0</v>
      </c>
      <c r="U106" s="81">
        <f t="shared" si="107"/>
        <v>10</v>
      </c>
      <c r="V106" s="81">
        <f t="shared" si="108"/>
        <v>0</v>
      </c>
      <c r="W106" s="113">
        <f t="shared" si="109"/>
        <v>10</v>
      </c>
      <c r="X106" s="81"/>
      <c r="Y106" s="120">
        <f t="shared" si="110"/>
        <v>0</v>
      </c>
      <c r="Z106" s="120">
        <f t="shared" si="111"/>
        <v>10</v>
      </c>
      <c r="AA106" s="120" t="str">
        <f t="shared" si="112"/>
        <v>No data</v>
      </c>
    </row>
    <row r="107" spans="1:27" ht="60" customHeight="1">
      <c r="A107" s="61"/>
      <c r="B107" s="96">
        <v>48</v>
      </c>
      <c r="C107" s="94" t="s">
        <v>261</v>
      </c>
      <c r="D107" s="33"/>
      <c r="E107" s="34"/>
      <c r="F107" s="34"/>
      <c r="G107" s="34"/>
      <c r="H107" s="34"/>
      <c r="I107" s="34"/>
      <c r="J107" s="34"/>
      <c r="K107" s="34"/>
      <c r="L107" s="34"/>
      <c r="M107" s="34"/>
      <c r="N107" s="34"/>
      <c r="P107" s="110">
        <f>COUNTIF(E107:N107,"Yes")</f>
        <v>0</v>
      </c>
      <c r="Q107" s="81" t="str">
        <f t="shared" si="104"/>
        <v>%</v>
      </c>
      <c r="R107" s="81">
        <f>COUNTIF(E107:N107, "no")</f>
        <v>0</v>
      </c>
      <c r="S107" s="81" t="str">
        <f t="shared" si="105"/>
        <v>%</v>
      </c>
      <c r="T107" s="81">
        <f t="shared" si="106"/>
        <v>0</v>
      </c>
      <c r="U107" s="81">
        <f t="shared" si="107"/>
        <v>10</v>
      </c>
      <c r="V107" s="81">
        <f t="shared" si="108"/>
        <v>0</v>
      </c>
      <c r="W107" s="113">
        <f t="shared" si="109"/>
        <v>10</v>
      </c>
      <c r="X107" s="81"/>
      <c r="Y107" s="120">
        <f t="shared" si="110"/>
        <v>0</v>
      </c>
      <c r="Z107" s="120">
        <f t="shared" si="111"/>
        <v>10</v>
      </c>
      <c r="AA107" s="120" t="str">
        <f t="shared" si="112"/>
        <v>No data</v>
      </c>
    </row>
    <row r="108" spans="1:27">
      <c r="A108" s="144" t="s">
        <v>262</v>
      </c>
      <c r="B108" s="144"/>
      <c r="C108" s="144"/>
      <c r="D108" s="144"/>
      <c r="E108" s="144"/>
      <c r="F108" s="144"/>
      <c r="G108" s="144"/>
      <c r="H108" s="144"/>
      <c r="I108" s="144"/>
      <c r="J108" s="144"/>
      <c r="K108" s="144"/>
      <c r="L108" s="144"/>
      <c r="M108" s="144"/>
      <c r="N108" s="144"/>
    </row>
    <row r="109" spans="1:27" ht="45">
      <c r="A109" s="33"/>
      <c r="B109" s="96">
        <v>49</v>
      </c>
      <c r="C109" s="94" t="s">
        <v>263</v>
      </c>
      <c r="D109" s="33"/>
      <c r="E109" s="34"/>
      <c r="F109" s="34"/>
      <c r="G109" s="34"/>
      <c r="H109" s="34"/>
      <c r="I109" s="34"/>
      <c r="J109" s="34"/>
      <c r="K109" s="34"/>
      <c r="L109" s="34"/>
      <c r="M109" s="34"/>
      <c r="N109" s="34"/>
      <c r="P109" s="110">
        <f>COUNTIF(E109:N109,"Yes")</f>
        <v>0</v>
      </c>
      <c r="Q109" s="81" t="str">
        <f>IF(ISERROR(P109/T109),"%",P109/T109*100)</f>
        <v>%</v>
      </c>
      <c r="R109" s="81">
        <f>COUNTIF(E109:N109, "no")</f>
        <v>0</v>
      </c>
      <c r="S109" s="81" t="str">
        <f>IF(ISERROR(R109/T109),"%",R109/T109*100)</f>
        <v>%</v>
      </c>
      <c r="T109" s="81">
        <f>SUM(P109+R109)</f>
        <v>0</v>
      </c>
      <c r="U109" s="81">
        <f>Y109+Z109</f>
        <v>10</v>
      </c>
      <c r="V109" s="81">
        <f>COUNTIF(E109:N109,"NA")</f>
        <v>0</v>
      </c>
      <c r="W109" s="113">
        <f>P109+R109+U109+V109</f>
        <v>10</v>
      </c>
      <c r="X109" s="81"/>
      <c r="Y109" s="120">
        <f>COUNTIF(E109:N109,"FALSE")</f>
        <v>0</v>
      </c>
      <c r="Z109" s="120">
        <f>COUNTIF(E109:N109,"")</f>
        <v>10</v>
      </c>
      <c r="AA109" s="120" t="str">
        <f>IF(U109=W109,"No data", IF(V109=W109,"NA", IF(U109+V109=W109,"NA", Q109)))</f>
        <v>No data</v>
      </c>
    </row>
    <row r="110" spans="1:27" ht="45">
      <c r="A110" s="61"/>
      <c r="B110" s="96">
        <v>50</v>
      </c>
      <c r="C110" s="94" t="s">
        <v>264</v>
      </c>
      <c r="D110" s="33"/>
      <c r="E110" s="34"/>
      <c r="F110" s="34"/>
      <c r="G110" s="34"/>
      <c r="H110" s="34"/>
      <c r="I110" s="34"/>
      <c r="J110" s="34"/>
      <c r="K110" s="34"/>
      <c r="L110" s="34"/>
      <c r="M110" s="34"/>
      <c r="N110" s="34"/>
      <c r="P110" s="110">
        <f>COUNTIF(E110:N110,"Yes")</f>
        <v>0</v>
      </c>
      <c r="Q110" s="81" t="str">
        <f>IF(ISERROR(P110/T110),"%",P110/T110*100)</f>
        <v>%</v>
      </c>
      <c r="R110" s="81">
        <f>COUNTIF(E110:N110, "no")</f>
        <v>0</v>
      </c>
      <c r="S110" s="81" t="str">
        <f>IF(ISERROR(R110/T110),"%",R110/T110*100)</f>
        <v>%</v>
      </c>
      <c r="T110" s="81">
        <f>SUM(P110+R110)</f>
        <v>0</v>
      </c>
      <c r="U110" s="81">
        <f>Y110+Z110</f>
        <v>10</v>
      </c>
      <c r="V110" s="81">
        <f>COUNTIF(E110:N110,"NA")</f>
        <v>0</v>
      </c>
      <c r="W110" s="113">
        <f>P110+R110+U110+V110</f>
        <v>10</v>
      </c>
      <c r="X110" s="81"/>
      <c r="Y110" s="120">
        <f>COUNTIF(E110:N110,"FALSE")</f>
        <v>0</v>
      </c>
      <c r="Z110" s="120">
        <f>COUNTIF(E110:N110,"")</f>
        <v>10</v>
      </c>
      <c r="AA110" s="120" t="str">
        <f>IF(U110=W110,"No data", IF(V110=W110,"NA", IF(U110+V110=W110,"NA", Q110)))</f>
        <v>No data</v>
      </c>
    </row>
    <row r="111" spans="1:27" ht="30">
      <c r="A111" s="33"/>
      <c r="B111" s="96">
        <v>51</v>
      </c>
      <c r="C111" s="94" t="s">
        <v>265</v>
      </c>
      <c r="D111" s="33"/>
      <c r="E111" s="34"/>
      <c r="F111" s="34"/>
      <c r="G111" s="34"/>
      <c r="H111" s="34"/>
      <c r="I111" s="34"/>
      <c r="J111" s="34"/>
      <c r="K111" s="34"/>
      <c r="L111" s="34"/>
      <c r="M111" s="34"/>
      <c r="N111" s="34"/>
      <c r="P111" s="110">
        <f>COUNTIF(E111:N111,"Yes")</f>
        <v>0</v>
      </c>
      <c r="Q111" s="81" t="str">
        <f>IF(ISERROR(P111/T111),"%",P111/T111*100)</f>
        <v>%</v>
      </c>
      <c r="R111" s="81">
        <f>COUNTIF(E111:N111, "no")</f>
        <v>0</v>
      </c>
      <c r="S111" s="81" t="str">
        <f>IF(ISERROR(R111/T111),"%",R111/T111*100)</f>
        <v>%</v>
      </c>
      <c r="T111" s="81">
        <f>SUM(P111+R111)</f>
        <v>0</v>
      </c>
      <c r="U111" s="81">
        <f>Y111+Z111</f>
        <v>10</v>
      </c>
      <c r="V111" s="81">
        <f>COUNTIF(E111:N111,"NA")</f>
        <v>0</v>
      </c>
      <c r="W111" s="113">
        <f>P111+R111+U111+V111</f>
        <v>10</v>
      </c>
      <c r="X111" s="81"/>
      <c r="Y111" s="120">
        <f>COUNTIF(E111:N111,"FALSE")</f>
        <v>0</v>
      </c>
      <c r="Z111" s="120">
        <f>COUNTIF(E111:N111,"")</f>
        <v>10</v>
      </c>
      <c r="AA111" s="120" t="str">
        <f>IF(U111=W111,"No data", IF(V111=W111,"NA", IF(U111+V111=W111,"NA", Q111)))</f>
        <v>No data</v>
      </c>
    </row>
    <row r="112" spans="1:27" ht="30">
      <c r="A112" s="33"/>
      <c r="B112" s="96">
        <v>52</v>
      </c>
      <c r="C112" s="94" t="s">
        <v>266</v>
      </c>
      <c r="D112" s="33"/>
      <c r="E112" s="34"/>
      <c r="F112" s="34"/>
      <c r="G112" s="34"/>
      <c r="H112" s="34"/>
      <c r="I112" s="34"/>
      <c r="J112" s="34"/>
      <c r="K112" s="34"/>
      <c r="L112" s="34"/>
      <c r="M112" s="34"/>
      <c r="N112" s="34"/>
    </row>
    <row r="113" spans="1:27" ht="45">
      <c r="A113" s="33"/>
      <c r="B113" s="96">
        <v>53</v>
      </c>
      <c r="C113" s="94" t="s">
        <v>268</v>
      </c>
      <c r="D113" s="33"/>
      <c r="E113" s="34" t="b">
        <f>IF(E112="Pre-operatively","NA", IF(E112="Unable to answer","NA", IF(E112="Post operatively","")))</f>
        <v>0</v>
      </c>
      <c r="F113" s="34" t="b">
        <f t="shared" ref="F113:N113" si="115">IF(F112="Pre-operatively","NA", IF(F112="Unable to answer","NA", IF(F112="Post operatively","")))</f>
        <v>0</v>
      </c>
      <c r="G113" s="34" t="b">
        <f t="shared" si="115"/>
        <v>0</v>
      </c>
      <c r="H113" s="34" t="b">
        <f t="shared" si="115"/>
        <v>0</v>
      </c>
      <c r="I113" s="34" t="b">
        <f t="shared" si="115"/>
        <v>0</v>
      </c>
      <c r="J113" s="34" t="b">
        <f t="shared" si="115"/>
        <v>0</v>
      </c>
      <c r="K113" s="34" t="b">
        <f t="shared" si="115"/>
        <v>0</v>
      </c>
      <c r="L113" s="34" t="b">
        <f t="shared" si="115"/>
        <v>0</v>
      </c>
      <c r="M113" s="34" t="b">
        <f t="shared" si="115"/>
        <v>0</v>
      </c>
      <c r="N113" s="34" t="b">
        <f t="shared" si="115"/>
        <v>0</v>
      </c>
    </row>
    <row r="114" spans="1:27" ht="30" customHeight="1">
      <c r="A114" s="163"/>
      <c r="B114" s="161">
        <v>54</v>
      </c>
      <c r="C114" s="150" t="s">
        <v>269</v>
      </c>
      <c r="D114" s="48" t="s">
        <v>270</v>
      </c>
      <c r="E114" s="58"/>
      <c r="F114" s="58"/>
      <c r="G114" s="58"/>
      <c r="H114" s="58"/>
      <c r="I114" s="58"/>
      <c r="J114" s="58"/>
      <c r="K114" s="58"/>
      <c r="L114" s="58"/>
      <c r="M114" s="58"/>
      <c r="N114" s="58"/>
      <c r="P114" s="110">
        <f t="shared" ref="P114:P121" si="116">COUNTIF(E114:N114,"Yes")</f>
        <v>0</v>
      </c>
      <c r="Q114" s="81" t="str">
        <f t="shared" ref="Q114:Q121" si="117">IF(ISERROR(P114/T114),"%",P114/T114*100)</f>
        <v>%</v>
      </c>
      <c r="R114" s="81">
        <f t="shared" ref="R114:R121" si="118">COUNTIF(E114:N114, "no")</f>
        <v>0</v>
      </c>
      <c r="S114" s="81" t="str">
        <f t="shared" ref="S114:S121" si="119">IF(ISERROR(R114/T114),"%",R114/T114*100)</f>
        <v>%</v>
      </c>
      <c r="T114" s="81">
        <f t="shared" ref="T114:T121" si="120">SUM(P114+R114)</f>
        <v>0</v>
      </c>
      <c r="U114" s="81">
        <f t="shared" ref="U114:U121" si="121">Y114+Z114</f>
        <v>10</v>
      </c>
      <c r="V114" s="81">
        <f t="shared" ref="V114:V121" si="122">COUNTIF(E114:N114,"NA")</f>
        <v>0</v>
      </c>
      <c r="W114" s="113">
        <f t="shared" ref="W114:W121" si="123">P114+R114+U114+V114</f>
        <v>10</v>
      </c>
      <c r="X114" s="81"/>
      <c r="Y114" s="120">
        <f t="shared" ref="Y114:Y121" si="124">COUNTIF(E114:N114,"FALSE")</f>
        <v>0</v>
      </c>
      <c r="Z114" s="120">
        <f t="shared" ref="Z114:Z121" si="125">COUNTIF(E114:N114,"")</f>
        <v>10</v>
      </c>
      <c r="AA114" s="120" t="str">
        <f t="shared" ref="AA114:AA121" si="126">IF(U114=W114,"No data", IF(V114=W114,"NA", IF(U114+V114=W114,"NA", Q114)))</f>
        <v>No data</v>
      </c>
    </row>
    <row r="115" spans="1:27" ht="45">
      <c r="A115" s="164"/>
      <c r="B115" s="161"/>
      <c r="C115" s="150"/>
      <c r="D115" s="48" t="s">
        <v>271</v>
      </c>
      <c r="E115" s="58"/>
      <c r="F115" s="58"/>
      <c r="G115" s="58"/>
      <c r="H115" s="58"/>
      <c r="I115" s="58"/>
      <c r="J115" s="58"/>
      <c r="K115" s="58"/>
      <c r="L115" s="58"/>
      <c r="M115" s="58"/>
      <c r="N115" s="58"/>
      <c r="P115" s="110">
        <f t="shared" si="116"/>
        <v>0</v>
      </c>
      <c r="Q115" s="81" t="str">
        <f t="shared" si="117"/>
        <v>%</v>
      </c>
      <c r="R115" s="81">
        <f t="shared" si="118"/>
        <v>0</v>
      </c>
      <c r="S115" s="81" t="str">
        <f t="shared" si="119"/>
        <v>%</v>
      </c>
      <c r="T115" s="81">
        <f t="shared" si="120"/>
        <v>0</v>
      </c>
      <c r="U115" s="81">
        <f t="shared" si="121"/>
        <v>10</v>
      </c>
      <c r="V115" s="81">
        <f t="shared" si="122"/>
        <v>0</v>
      </c>
      <c r="W115" s="113">
        <f t="shared" si="123"/>
        <v>10</v>
      </c>
      <c r="X115" s="81"/>
      <c r="Y115" s="120">
        <f t="shared" si="124"/>
        <v>0</v>
      </c>
      <c r="Z115" s="120">
        <f t="shared" si="125"/>
        <v>10</v>
      </c>
      <c r="AA115" s="120" t="str">
        <f t="shared" si="126"/>
        <v>No data</v>
      </c>
    </row>
    <row r="116" spans="1:27" ht="30">
      <c r="A116" s="164"/>
      <c r="B116" s="161"/>
      <c r="C116" s="150"/>
      <c r="D116" s="48" t="s">
        <v>272</v>
      </c>
      <c r="E116" s="58"/>
      <c r="F116" s="58"/>
      <c r="G116" s="58"/>
      <c r="H116" s="58"/>
      <c r="I116" s="58"/>
      <c r="J116" s="58"/>
      <c r="K116" s="58"/>
      <c r="L116" s="58"/>
      <c r="M116" s="58"/>
      <c r="N116" s="58"/>
      <c r="P116" s="110">
        <f t="shared" si="116"/>
        <v>0</v>
      </c>
      <c r="Q116" s="81" t="str">
        <f t="shared" si="117"/>
        <v>%</v>
      </c>
      <c r="R116" s="81">
        <f t="shared" si="118"/>
        <v>0</v>
      </c>
      <c r="S116" s="81" t="str">
        <f t="shared" si="119"/>
        <v>%</v>
      </c>
      <c r="T116" s="81">
        <f t="shared" si="120"/>
        <v>0</v>
      </c>
      <c r="U116" s="81">
        <f t="shared" si="121"/>
        <v>10</v>
      </c>
      <c r="V116" s="81">
        <f t="shared" si="122"/>
        <v>0</v>
      </c>
      <c r="W116" s="113">
        <f t="shared" si="123"/>
        <v>10</v>
      </c>
      <c r="X116" s="81"/>
      <c r="Y116" s="120">
        <f t="shared" si="124"/>
        <v>0</v>
      </c>
      <c r="Z116" s="120">
        <f t="shared" si="125"/>
        <v>10</v>
      </c>
      <c r="AA116" s="120" t="str">
        <f t="shared" si="126"/>
        <v>No data</v>
      </c>
    </row>
    <row r="117" spans="1:27">
      <c r="A117" s="164"/>
      <c r="B117" s="161"/>
      <c r="C117" s="150"/>
      <c r="D117" s="57" t="s">
        <v>273</v>
      </c>
      <c r="E117" s="58"/>
      <c r="F117" s="58"/>
      <c r="G117" s="58"/>
      <c r="H117" s="58"/>
      <c r="I117" s="58"/>
      <c r="J117" s="58"/>
      <c r="K117" s="58"/>
      <c r="L117" s="58"/>
      <c r="M117" s="58"/>
      <c r="N117" s="58"/>
      <c r="P117" s="110">
        <f t="shared" si="116"/>
        <v>0</v>
      </c>
      <c r="Q117" s="81" t="str">
        <f t="shared" si="117"/>
        <v>%</v>
      </c>
      <c r="R117" s="81">
        <f t="shared" si="118"/>
        <v>0</v>
      </c>
      <c r="S117" s="81" t="str">
        <f t="shared" si="119"/>
        <v>%</v>
      </c>
      <c r="T117" s="81">
        <f t="shared" si="120"/>
        <v>0</v>
      </c>
      <c r="U117" s="81">
        <f t="shared" si="121"/>
        <v>10</v>
      </c>
      <c r="V117" s="81">
        <f t="shared" si="122"/>
        <v>0</v>
      </c>
      <c r="W117" s="113">
        <f t="shared" si="123"/>
        <v>10</v>
      </c>
      <c r="X117" s="81"/>
      <c r="Y117" s="120">
        <f t="shared" si="124"/>
        <v>0</v>
      </c>
      <c r="Z117" s="120">
        <f t="shared" si="125"/>
        <v>10</v>
      </c>
      <c r="AA117" s="120" t="str">
        <f t="shared" si="126"/>
        <v>No data</v>
      </c>
    </row>
    <row r="118" spans="1:27">
      <c r="A118" s="164"/>
      <c r="B118" s="161"/>
      <c r="C118" s="150"/>
      <c r="D118" s="57" t="s">
        <v>274</v>
      </c>
      <c r="E118" s="58"/>
      <c r="F118" s="58"/>
      <c r="G118" s="58"/>
      <c r="H118" s="58"/>
      <c r="I118" s="58"/>
      <c r="J118" s="58"/>
      <c r="K118" s="58"/>
      <c r="L118" s="58"/>
      <c r="M118" s="58"/>
      <c r="N118" s="58"/>
      <c r="P118" s="110">
        <f t="shared" si="116"/>
        <v>0</v>
      </c>
      <c r="Q118" s="81" t="str">
        <f t="shared" si="117"/>
        <v>%</v>
      </c>
      <c r="R118" s="81">
        <f t="shared" si="118"/>
        <v>0</v>
      </c>
      <c r="S118" s="81" t="str">
        <f t="shared" si="119"/>
        <v>%</v>
      </c>
      <c r="T118" s="81">
        <f t="shared" si="120"/>
        <v>0</v>
      </c>
      <c r="U118" s="81">
        <f t="shared" si="121"/>
        <v>10</v>
      </c>
      <c r="V118" s="81">
        <f t="shared" si="122"/>
        <v>0</v>
      </c>
      <c r="W118" s="113">
        <f t="shared" si="123"/>
        <v>10</v>
      </c>
      <c r="X118" s="81"/>
      <c r="Y118" s="120">
        <f t="shared" si="124"/>
        <v>0</v>
      </c>
      <c r="Z118" s="120">
        <f t="shared" si="125"/>
        <v>10</v>
      </c>
      <c r="AA118" s="120" t="str">
        <f t="shared" si="126"/>
        <v>No data</v>
      </c>
    </row>
    <row r="119" spans="1:27">
      <c r="A119" s="164"/>
      <c r="B119" s="161"/>
      <c r="C119" s="150"/>
      <c r="D119" s="57" t="s">
        <v>275</v>
      </c>
      <c r="E119" s="58"/>
      <c r="F119" s="58"/>
      <c r="G119" s="58"/>
      <c r="H119" s="58"/>
      <c r="I119" s="58"/>
      <c r="J119" s="58"/>
      <c r="K119" s="58"/>
      <c r="L119" s="58"/>
      <c r="M119" s="58"/>
      <c r="N119" s="58"/>
      <c r="P119" s="110">
        <f t="shared" si="116"/>
        <v>0</v>
      </c>
      <c r="Q119" s="81" t="str">
        <f t="shared" si="117"/>
        <v>%</v>
      </c>
      <c r="R119" s="81">
        <f t="shared" si="118"/>
        <v>0</v>
      </c>
      <c r="S119" s="81" t="str">
        <f t="shared" si="119"/>
        <v>%</v>
      </c>
      <c r="T119" s="81">
        <f t="shared" si="120"/>
        <v>0</v>
      </c>
      <c r="U119" s="81">
        <f t="shared" si="121"/>
        <v>10</v>
      </c>
      <c r="V119" s="81">
        <f t="shared" si="122"/>
        <v>0</v>
      </c>
      <c r="W119" s="113">
        <f t="shared" si="123"/>
        <v>10</v>
      </c>
      <c r="X119" s="81"/>
      <c r="Y119" s="120">
        <f t="shared" si="124"/>
        <v>0</v>
      </c>
      <c r="Z119" s="120">
        <f t="shared" si="125"/>
        <v>10</v>
      </c>
      <c r="AA119" s="120" t="str">
        <f t="shared" si="126"/>
        <v>No data</v>
      </c>
    </row>
    <row r="120" spans="1:27">
      <c r="A120" s="164"/>
      <c r="B120" s="161"/>
      <c r="C120" s="150"/>
      <c r="D120" s="57" t="s">
        <v>202</v>
      </c>
      <c r="E120" s="58"/>
      <c r="F120" s="58"/>
      <c r="G120" s="58"/>
      <c r="H120" s="58"/>
      <c r="I120" s="58"/>
      <c r="J120" s="58"/>
      <c r="K120" s="58"/>
      <c r="L120" s="58"/>
      <c r="M120" s="58"/>
      <c r="N120" s="58"/>
      <c r="P120" s="110">
        <f t="shared" si="116"/>
        <v>0</v>
      </c>
      <c r="Q120" s="81" t="str">
        <f t="shared" si="117"/>
        <v>%</v>
      </c>
      <c r="R120" s="81">
        <f t="shared" si="118"/>
        <v>0</v>
      </c>
      <c r="S120" s="81" t="str">
        <f t="shared" si="119"/>
        <v>%</v>
      </c>
      <c r="T120" s="81">
        <f t="shared" si="120"/>
        <v>0</v>
      </c>
      <c r="U120" s="81">
        <f t="shared" si="121"/>
        <v>10</v>
      </c>
      <c r="V120" s="81">
        <f t="shared" si="122"/>
        <v>0</v>
      </c>
      <c r="W120" s="113">
        <f t="shared" si="123"/>
        <v>10</v>
      </c>
      <c r="X120" s="81"/>
      <c r="Y120" s="120">
        <f t="shared" si="124"/>
        <v>0</v>
      </c>
      <c r="Z120" s="120">
        <f t="shared" si="125"/>
        <v>10</v>
      </c>
      <c r="AA120" s="120" t="str">
        <f t="shared" si="126"/>
        <v>No data</v>
      </c>
    </row>
    <row r="121" spans="1:27">
      <c r="A121" s="165"/>
      <c r="B121" s="161"/>
      <c r="C121" s="150"/>
      <c r="D121" s="57" t="s">
        <v>16</v>
      </c>
      <c r="E121" s="58"/>
      <c r="F121" s="58"/>
      <c r="G121" s="58"/>
      <c r="H121" s="58"/>
      <c r="I121" s="58"/>
      <c r="J121" s="58"/>
      <c r="K121" s="58"/>
      <c r="L121" s="58"/>
      <c r="M121" s="58"/>
      <c r="N121" s="58"/>
      <c r="P121" s="110">
        <f t="shared" si="116"/>
        <v>0</v>
      </c>
      <c r="Q121" s="81" t="str">
        <f t="shared" si="117"/>
        <v>%</v>
      </c>
      <c r="R121" s="81">
        <f t="shared" si="118"/>
        <v>0</v>
      </c>
      <c r="S121" s="81" t="str">
        <f t="shared" si="119"/>
        <v>%</v>
      </c>
      <c r="T121" s="81">
        <f t="shared" si="120"/>
        <v>0</v>
      </c>
      <c r="U121" s="81">
        <f t="shared" si="121"/>
        <v>10</v>
      </c>
      <c r="V121" s="81">
        <f t="shared" si="122"/>
        <v>0</v>
      </c>
      <c r="W121" s="113">
        <f t="shared" si="123"/>
        <v>10</v>
      </c>
      <c r="X121" s="81"/>
      <c r="Y121" s="120">
        <f t="shared" si="124"/>
        <v>0</v>
      </c>
      <c r="Z121" s="120">
        <f t="shared" si="125"/>
        <v>10</v>
      </c>
      <c r="AA121" s="120" t="str">
        <f t="shared" si="126"/>
        <v>No data</v>
      </c>
    </row>
    <row r="122" spans="1:27" ht="60" customHeight="1">
      <c r="A122" s="105"/>
      <c r="B122" s="99">
        <v>55</v>
      </c>
      <c r="C122" s="49" t="s">
        <v>469</v>
      </c>
      <c r="D122" s="33"/>
      <c r="E122" s="102"/>
      <c r="F122" s="102"/>
      <c r="G122" s="102"/>
      <c r="H122" s="102"/>
      <c r="I122" s="102"/>
      <c r="J122" s="102"/>
      <c r="K122" s="102"/>
      <c r="L122" s="102"/>
      <c r="M122" s="102"/>
      <c r="N122" s="102"/>
    </row>
    <row r="123" spans="1:27" ht="45" customHeight="1">
      <c r="A123" s="61"/>
      <c r="B123" s="96" t="s">
        <v>277</v>
      </c>
      <c r="C123" s="94" t="s">
        <v>276</v>
      </c>
      <c r="D123" s="33"/>
      <c r="E123" s="34"/>
      <c r="F123" s="34"/>
      <c r="G123" s="34"/>
      <c r="H123" s="34"/>
      <c r="I123" s="34"/>
      <c r="J123" s="34"/>
      <c r="K123" s="34"/>
      <c r="L123" s="34"/>
      <c r="M123" s="34"/>
      <c r="N123" s="34"/>
      <c r="P123" s="110">
        <f>COUNTIF(E123:N123,"Yes")</f>
        <v>0</v>
      </c>
      <c r="Q123" s="81" t="str">
        <f>IF(ISERROR(P123/T123),"%",P123/T123*100)</f>
        <v>%</v>
      </c>
      <c r="R123" s="81">
        <f>COUNTIF(E123:N123, "no")</f>
        <v>0</v>
      </c>
      <c r="S123" s="81" t="str">
        <f>IF(ISERROR(R123/T123),"%",R123/T123*100)</f>
        <v>%</v>
      </c>
      <c r="T123" s="81">
        <f>SUM(P123+R123)</f>
        <v>0</v>
      </c>
      <c r="U123" s="81">
        <f>Y123+Z123</f>
        <v>10</v>
      </c>
      <c r="V123" s="81">
        <f>COUNTIF(E123:N123,"NA")</f>
        <v>0</v>
      </c>
      <c r="W123" s="113">
        <f>P123+R123+U123+V123</f>
        <v>10</v>
      </c>
      <c r="X123" s="81"/>
      <c r="Y123" s="120">
        <f>COUNTIF(E123:N123,"FALSE")</f>
        <v>0</v>
      </c>
      <c r="Z123" s="120">
        <f>COUNTIF(E123:N123,"")</f>
        <v>10</v>
      </c>
      <c r="AA123" s="120" t="str">
        <f>IF(U123=W123,"No data", IF(V123=W123,"NA", IF(U123+V123=W123,"NA", S123)))</f>
        <v>No data</v>
      </c>
    </row>
    <row r="124" spans="1:27" ht="30">
      <c r="A124" s="33"/>
      <c r="B124" s="96" t="s">
        <v>278</v>
      </c>
      <c r="C124" s="94" t="s">
        <v>279</v>
      </c>
      <c r="D124" s="57" t="s">
        <v>280</v>
      </c>
      <c r="E124" s="34" t="b">
        <f t="shared" ref="E124:N124" si="127">IF(E123="No","NA",IF(E123="Yes",""))</f>
        <v>0</v>
      </c>
      <c r="F124" s="34" t="b">
        <f t="shared" si="127"/>
        <v>0</v>
      </c>
      <c r="G124" s="34" t="b">
        <f t="shared" si="127"/>
        <v>0</v>
      </c>
      <c r="H124" s="34" t="b">
        <f t="shared" si="127"/>
        <v>0</v>
      </c>
      <c r="I124" s="34" t="b">
        <f t="shared" si="127"/>
        <v>0</v>
      </c>
      <c r="J124" s="34" t="b">
        <f t="shared" si="127"/>
        <v>0</v>
      </c>
      <c r="K124" s="34" t="b">
        <f t="shared" si="127"/>
        <v>0</v>
      </c>
      <c r="L124" s="34" t="b">
        <f t="shared" si="127"/>
        <v>0</v>
      </c>
      <c r="M124" s="34" t="b">
        <f t="shared" si="127"/>
        <v>0</v>
      </c>
      <c r="N124" s="34" t="b">
        <f t="shared" si="127"/>
        <v>0</v>
      </c>
    </row>
    <row r="125" spans="1:27" ht="30">
      <c r="A125" s="166"/>
      <c r="B125" s="161" t="s">
        <v>281</v>
      </c>
      <c r="C125" s="150" t="s">
        <v>286</v>
      </c>
      <c r="D125" s="48" t="s">
        <v>282</v>
      </c>
      <c r="E125" s="34" t="b">
        <f>IF(E123="No","NA",IF(E123="Yes",""))</f>
        <v>0</v>
      </c>
      <c r="F125" s="34" t="b">
        <f t="shared" ref="F125:N125" si="128">IF(F123="No","NA",IF(F123="Yes",""))</f>
        <v>0</v>
      </c>
      <c r="G125" s="34" t="b">
        <f t="shared" si="128"/>
        <v>0</v>
      </c>
      <c r="H125" s="34" t="b">
        <f t="shared" si="128"/>
        <v>0</v>
      </c>
      <c r="I125" s="34" t="b">
        <f t="shared" si="128"/>
        <v>0</v>
      </c>
      <c r="J125" s="34" t="b">
        <f t="shared" si="128"/>
        <v>0</v>
      </c>
      <c r="K125" s="34" t="b">
        <f t="shared" si="128"/>
        <v>0</v>
      </c>
      <c r="L125" s="34" t="b">
        <f t="shared" si="128"/>
        <v>0</v>
      </c>
      <c r="M125" s="34" t="b">
        <f t="shared" si="128"/>
        <v>0</v>
      </c>
      <c r="N125" s="34" t="b">
        <f t="shared" si="128"/>
        <v>0</v>
      </c>
      <c r="P125" s="110">
        <f t="shared" ref="P125:P130" si="129">COUNTIF(E125:N125,"Yes")</f>
        <v>0</v>
      </c>
      <c r="Q125" s="81" t="str">
        <f t="shared" ref="Q125:Q130" si="130">IF(ISERROR(P125/T125),"%",P125/T125*100)</f>
        <v>%</v>
      </c>
      <c r="R125" s="81">
        <f t="shared" ref="R125:R130" si="131">COUNTIF(E125:N125, "no")</f>
        <v>0</v>
      </c>
      <c r="S125" s="81" t="str">
        <f t="shared" ref="S125:S130" si="132">IF(ISERROR(R125/T125),"%",R125/T125*100)</f>
        <v>%</v>
      </c>
      <c r="T125" s="81">
        <f t="shared" ref="T125:T130" si="133">SUM(P125+R125)</f>
        <v>0</v>
      </c>
      <c r="U125" s="81">
        <f t="shared" ref="U125:U130" si="134">Y125+Z125</f>
        <v>10</v>
      </c>
      <c r="V125" s="81">
        <f t="shared" ref="V125:V130" si="135">COUNTIF(E125:N125,"NA")</f>
        <v>0</v>
      </c>
      <c r="W125" s="113">
        <f t="shared" ref="W125:W130" si="136">P125+R125+U125+V125</f>
        <v>10</v>
      </c>
      <c r="X125" s="81"/>
      <c r="Y125" s="120">
        <f t="shared" ref="Y125:Y130" si="137">COUNTIF(E125:N125,"FALSE")</f>
        <v>10</v>
      </c>
      <c r="Z125" s="120">
        <f t="shared" ref="Z125:Z130" si="138">COUNTIF(E125:N125,"")</f>
        <v>0</v>
      </c>
      <c r="AA125" s="120" t="str">
        <f t="shared" ref="AA125:AA130" si="139">IF(U125=W125,"No data", IF(V125=W125,"NA", IF(U125+V125=W125,"NA", Q125)))</f>
        <v>No data</v>
      </c>
    </row>
    <row r="126" spans="1:27" ht="30">
      <c r="A126" s="166"/>
      <c r="B126" s="161"/>
      <c r="C126" s="150"/>
      <c r="D126" s="48" t="s">
        <v>283</v>
      </c>
      <c r="E126" s="34" t="b">
        <f>IF(E123="No","NA",IF(E123="Yes",""))</f>
        <v>0</v>
      </c>
      <c r="F126" s="34" t="b">
        <f t="shared" ref="F126:N126" si="140">IF(F123="No","NA",IF(F123="Yes",""))</f>
        <v>0</v>
      </c>
      <c r="G126" s="34" t="b">
        <f t="shared" si="140"/>
        <v>0</v>
      </c>
      <c r="H126" s="34" t="b">
        <f t="shared" si="140"/>
        <v>0</v>
      </c>
      <c r="I126" s="34" t="b">
        <f t="shared" si="140"/>
        <v>0</v>
      </c>
      <c r="J126" s="34" t="b">
        <f t="shared" si="140"/>
        <v>0</v>
      </c>
      <c r="K126" s="34" t="b">
        <f t="shared" si="140"/>
        <v>0</v>
      </c>
      <c r="L126" s="34" t="b">
        <f t="shared" si="140"/>
        <v>0</v>
      </c>
      <c r="M126" s="34" t="b">
        <f t="shared" si="140"/>
        <v>0</v>
      </c>
      <c r="N126" s="34" t="b">
        <f t="shared" si="140"/>
        <v>0</v>
      </c>
      <c r="P126" s="110">
        <f t="shared" si="129"/>
        <v>0</v>
      </c>
      <c r="Q126" s="81" t="str">
        <f t="shared" si="130"/>
        <v>%</v>
      </c>
      <c r="R126" s="81">
        <f t="shared" si="131"/>
        <v>0</v>
      </c>
      <c r="S126" s="81" t="str">
        <f t="shared" si="132"/>
        <v>%</v>
      </c>
      <c r="T126" s="81">
        <f t="shared" si="133"/>
        <v>0</v>
      </c>
      <c r="U126" s="81">
        <f t="shared" si="134"/>
        <v>10</v>
      </c>
      <c r="V126" s="81">
        <f t="shared" si="135"/>
        <v>0</v>
      </c>
      <c r="W126" s="113">
        <f t="shared" si="136"/>
        <v>10</v>
      </c>
      <c r="X126" s="81"/>
      <c r="Y126" s="120">
        <f t="shared" si="137"/>
        <v>10</v>
      </c>
      <c r="Z126" s="120">
        <f t="shared" si="138"/>
        <v>0</v>
      </c>
      <c r="AA126" s="120" t="str">
        <f t="shared" si="139"/>
        <v>No data</v>
      </c>
    </row>
    <row r="127" spans="1:27" ht="30">
      <c r="A127" s="166"/>
      <c r="B127" s="161"/>
      <c r="C127" s="150"/>
      <c r="D127" s="48" t="s">
        <v>284</v>
      </c>
      <c r="E127" s="34" t="b">
        <f>IF(E123="No","NA",IF(E123="Yes",""))</f>
        <v>0</v>
      </c>
      <c r="F127" s="34" t="b">
        <f t="shared" ref="F127:N127" si="141">IF(F123="No","NA",IF(F123="Yes",""))</f>
        <v>0</v>
      </c>
      <c r="G127" s="34" t="b">
        <f t="shared" si="141"/>
        <v>0</v>
      </c>
      <c r="H127" s="34" t="b">
        <f t="shared" si="141"/>
        <v>0</v>
      </c>
      <c r="I127" s="34" t="b">
        <f t="shared" si="141"/>
        <v>0</v>
      </c>
      <c r="J127" s="34" t="b">
        <f t="shared" si="141"/>
        <v>0</v>
      </c>
      <c r="K127" s="34" t="b">
        <f t="shared" si="141"/>
        <v>0</v>
      </c>
      <c r="L127" s="34" t="b">
        <f t="shared" si="141"/>
        <v>0</v>
      </c>
      <c r="M127" s="34" t="b">
        <f t="shared" si="141"/>
        <v>0</v>
      </c>
      <c r="N127" s="34" t="b">
        <f t="shared" si="141"/>
        <v>0</v>
      </c>
      <c r="P127" s="110">
        <f t="shared" si="129"/>
        <v>0</v>
      </c>
      <c r="Q127" s="81" t="str">
        <f t="shared" si="130"/>
        <v>%</v>
      </c>
      <c r="R127" s="81">
        <f t="shared" si="131"/>
        <v>0</v>
      </c>
      <c r="S127" s="81" t="str">
        <f t="shared" si="132"/>
        <v>%</v>
      </c>
      <c r="T127" s="81">
        <f t="shared" si="133"/>
        <v>0</v>
      </c>
      <c r="U127" s="81">
        <f t="shared" si="134"/>
        <v>10</v>
      </c>
      <c r="V127" s="81">
        <f t="shared" si="135"/>
        <v>0</v>
      </c>
      <c r="W127" s="113">
        <f t="shared" si="136"/>
        <v>10</v>
      </c>
      <c r="X127" s="81"/>
      <c r="Y127" s="120">
        <f t="shared" si="137"/>
        <v>10</v>
      </c>
      <c r="Z127" s="120">
        <f t="shared" si="138"/>
        <v>0</v>
      </c>
      <c r="AA127" s="120" t="str">
        <f t="shared" si="139"/>
        <v>No data</v>
      </c>
    </row>
    <row r="128" spans="1:27">
      <c r="A128" s="166"/>
      <c r="B128" s="161"/>
      <c r="C128" s="150"/>
      <c r="D128" s="57" t="s">
        <v>285</v>
      </c>
      <c r="E128" s="34" t="b">
        <f>IF(E123="No","NA",IF(E123="Yes",""))</f>
        <v>0</v>
      </c>
      <c r="F128" s="34" t="b">
        <f t="shared" ref="F128:N128" si="142">IF(F123="No","NA",IF(F123="Yes",""))</f>
        <v>0</v>
      </c>
      <c r="G128" s="34" t="b">
        <f t="shared" si="142"/>
        <v>0</v>
      </c>
      <c r="H128" s="34" t="b">
        <f t="shared" si="142"/>
        <v>0</v>
      </c>
      <c r="I128" s="34" t="b">
        <f t="shared" si="142"/>
        <v>0</v>
      </c>
      <c r="J128" s="34" t="b">
        <f t="shared" si="142"/>
        <v>0</v>
      </c>
      <c r="K128" s="34" t="b">
        <f t="shared" si="142"/>
        <v>0</v>
      </c>
      <c r="L128" s="34" t="b">
        <f t="shared" si="142"/>
        <v>0</v>
      </c>
      <c r="M128" s="34" t="b">
        <f t="shared" si="142"/>
        <v>0</v>
      </c>
      <c r="N128" s="34" t="b">
        <f t="shared" si="142"/>
        <v>0</v>
      </c>
      <c r="P128" s="110">
        <f t="shared" si="129"/>
        <v>0</v>
      </c>
      <c r="Q128" s="81" t="str">
        <f t="shared" si="130"/>
        <v>%</v>
      </c>
      <c r="R128" s="81">
        <f t="shared" si="131"/>
        <v>0</v>
      </c>
      <c r="S128" s="81" t="str">
        <f t="shared" si="132"/>
        <v>%</v>
      </c>
      <c r="T128" s="81">
        <f t="shared" si="133"/>
        <v>0</v>
      </c>
      <c r="U128" s="81">
        <f t="shared" si="134"/>
        <v>10</v>
      </c>
      <c r="V128" s="81">
        <f t="shared" si="135"/>
        <v>0</v>
      </c>
      <c r="W128" s="113">
        <f t="shared" si="136"/>
        <v>10</v>
      </c>
      <c r="X128" s="81"/>
      <c r="Y128" s="120">
        <f t="shared" si="137"/>
        <v>10</v>
      </c>
      <c r="Z128" s="120">
        <f t="shared" si="138"/>
        <v>0</v>
      </c>
      <c r="AA128" s="120" t="str">
        <f t="shared" si="139"/>
        <v>No data</v>
      </c>
    </row>
    <row r="129" spans="1:27">
      <c r="A129" s="166"/>
      <c r="B129" s="161"/>
      <c r="C129" s="150"/>
      <c r="D129" s="57" t="s">
        <v>202</v>
      </c>
      <c r="E129" s="34" t="b">
        <f>IF(E123="No","NA",IF(E123="Yes",""))</f>
        <v>0</v>
      </c>
      <c r="F129" s="34" t="b">
        <f t="shared" ref="F129:N129" si="143">IF(F123="No","NA",IF(F123="Yes",""))</f>
        <v>0</v>
      </c>
      <c r="G129" s="34" t="b">
        <f t="shared" si="143"/>
        <v>0</v>
      </c>
      <c r="H129" s="34" t="b">
        <f t="shared" si="143"/>
        <v>0</v>
      </c>
      <c r="I129" s="34" t="b">
        <f t="shared" si="143"/>
        <v>0</v>
      </c>
      <c r="J129" s="34" t="b">
        <f t="shared" si="143"/>
        <v>0</v>
      </c>
      <c r="K129" s="34" t="b">
        <f t="shared" si="143"/>
        <v>0</v>
      </c>
      <c r="L129" s="34" t="b">
        <f t="shared" si="143"/>
        <v>0</v>
      </c>
      <c r="M129" s="34" t="b">
        <f t="shared" si="143"/>
        <v>0</v>
      </c>
      <c r="N129" s="34" t="b">
        <f t="shared" si="143"/>
        <v>0</v>
      </c>
      <c r="P129" s="110">
        <f t="shared" si="129"/>
        <v>0</v>
      </c>
      <c r="Q129" s="81" t="str">
        <f t="shared" si="130"/>
        <v>%</v>
      </c>
      <c r="R129" s="81">
        <f t="shared" si="131"/>
        <v>0</v>
      </c>
      <c r="S129" s="81" t="str">
        <f t="shared" si="132"/>
        <v>%</v>
      </c>
      <c r="T129" s="81">
        <f t="shared" si="133"/>
        <v>0</v>
      </c>
      <c r="U129" s="81">
        <f t="shared" si="134"/>
        <v>10</v>
      </c>
      <c r="V129" s="81">
        <f t="shared" si="135"/>
        <v>0</v>
      </c>
      <c r="W129" s="113">
        <f t="shared" si="136"/>
        <v>10</v>
      </c>
      <c r="X129" s="81"/>
      <c r="Y129" s="120">
        <f t="shared" si="137"/>
        <v>10</v>
      </c>
      <c r="Z129" s="120">
        <f t="shared" si="138"/>
        <v>0</v>
      </c>
      <c r="AA129" s="120" t="str">
        <f t="shared" si="139"/>
        <v>No data</v>
      </c>
    </row>
    <row r="130" spans="1:27">
      <c r="A130" s="166"/>
      <c r="B130" s="161"/>
      <c r="C130" s="150"/>
      <c r="D130" s="57" t="s">
        <v>16</v>
      </c>
      <c r="E130" s="34" t="b">
        <f>IF(E123="No","NA",IF(E123="Yes",""))</f>
        <v>0</v>
      </c>
      <c r="F130" s="34" t="b">
        <f t="shared" ref="F130:N130" si="144">IF(F123="No","NA",IF(F123="Yes",""))</f>
        <v>0</v>
      </c>
      <c r="G130" s="34" t="b">
        <f t="shared" si="144"/>
        <v>0</v>
      </c>
      <c r="H130" s="34" t="b">
        <f t="shared" si="144"/>
        <v>0</v>
      </c>
      <c r="I130" s="34" t="b">
        <f t="shared" si="144"/>
        <v>0</v>
      </c>
      <c r="J130" s="34" t="b">
        <f t="shared" si="144"/>
        <v>0</v>
      </c>
      <c r="K130" s="34" t="b">
        <f t="shared" si="144"/>
        <v>0</v>
      </c>
      <c r="L130" s="34" t="b">
        <f t="shared" si="144"/>
        <v>0</v>
      </c>
      <c r="M130" s="34" t="b">
        <f t="shared" si="144"/>
        <v>0</v>
      </c>
      <c r="N130" s="34" t="b">
        <f t="shared" si="144"/>
        <v>0</v>
      </c>
      <c r="P130" s="110">
        <f t="shared" si="129"/>
        <v>0</v>
      </c>
      <c r="Q130" s="81" t="str">
        <f t="shared" si="130"/>
        <v>%</v>
      </c>
      <c r="R130" s="81">
        <f t="shared" si="131"/>
        <v>0</v>
      </c>
      <c r="S130" s="81" t="str">
        <f t="shared" si="132"/>
        <v>%</v>
      </c>
      <c r="T130" s="81">
        <f t="shared" si="133"/>
        <v>0</v>
      </c>
      <c r="U130" s="81">
        <f t="shared" si="134"/>
        <v>10</v>
      </c>
      <c r="V130" s="81">
        <f t="shared" si="135"/>
        <v>0</v>
      </c>
      <c r="W130" s="113">
        <f t="shared" si="136"/>
        <v>10</v>
      </c>
      <c r="X130" s="81"/>
      <c r="Y130" s="120">
        <f t="shared" si="137"/>
        <v>10</v>
      </c>
      <c r="Z130" s="120">
        <f t="shared" si="138"/>
        <v>0</v>
      </c>
      <c r="AA130" s="120" t="str">
        <f t="shared" si="139"/>
        <v>No data</v>
      </c>
    </row>
    <row r="131" spans="1:27">
      <c r="A131" s="144" t="s">
        <v>287</v>
      </c>
      <c r="B131" s="144"/>
      <c r="C131" s="144"/>
      <c r="D131" s="144"/>
      <c r="E131" s="144"/>
      <c r="F131" s="144"/>
      <c r="G131" s="144"/>
      <c r="H131" s="144"/>
      <c r="I131" s="144"/>
      <c r="J131" s="144"/>
      <c r="K131" s="144"/>
      <c r="L131" s="144"/>
      <c r="M131" s="144"/>
      <c r="N131" s="144"/>
    </row>
    <row r="132" spans="1:27" ht="30">
      <c r="A132" s="33"/>
      <c r="B132" s="96">
        <v>57</v>
      </c>
      <c r="C132" s="94" t="s">
        <v>288</v>
      </c>
      <c r="D132" s="33"/>
      <c r="E132" s="46"/>
      <c r="F132" s="46"/>
      <c r="G132" s="46"/>
      <c r="H132" s="46"/>
      <c r="I132" s="46"/>
      <c r="J132" s="46"/>
      <c r="K132" s="46"/>
      <c r="L132" s="46"/>
      <c r="M132" s="46"/>
      <c r="N132" s="46"/>
    </row>
    <row r="133" spans="1:27" ht="30">
      <c r="A133" s="33"/>
      <c r="B133" s="96" t="s">
        <v>289</v>
      </c>
      <c r="C133" s="94" t="s">
        <v>290</v>
      </c>
      <c r="D133" s="33"/>
      <c r="E133" s="34"/>
      <c r="F133" s="34"/>
      <c r="G133" s="34"/>
      <c r="H133" s="34"/>
      <c r="I133" s="34"/>
      <c r="J133" s="34"/>
      <c r="K133" s="34"/>
      <c r="L133" s="34"/>
      <c r="M133" s="34"/>
      <c r="N133" s="34"/>
      <c r="P133" s="110">
        <f>COUNTIF(E133:N133,"Yes")</f>
        <v>0</v>
      </c>
      <c r="Q133" s="81" t="str">
        <f>IF(ISERROR(P133/T133),"%",P133/T133*100)</f>
        <v>%</v>
      </c>
      <c r="R133" s="81">
        <f>COUNTIF(E133:N133, "no")</f>
        <v>0</v>
      </c>
      <c r="S133" s="81" t="str">
        <f>IF(ISERROR(R133/T133),"%",R133/T133*100)</f>
        <v>%</v>
      </c>
      <c r="T133" s="81">
        <f>SUM(P133+R133)</f>
        <v>0</v>
      </c>
      <c r="U133" s="81">
        <f>Y133+Z133</f>
        <v>10</v>
      </c>
      <c r="V133" s="81">
        <f>COUNTIF(E133:N133,"NA")</f>
        <v>0</v>
      </c>
      <c r="W133" s="113">
        <f>P133+R133+U133+V133</f>
        <v>10</v>
      </c>
      <c r="X133" s="81"/>
      <c r="Y133" s="120">
        <f>COUNTIF(E133:N133,"FALSE")</f>
        <v>0</v>
      </c>
      <c r="Z133" s="120">
        <f>COUNTIF(E133:N133,"")</f>
        <v>10</v>
      </c>
      <c r="AA133" s="120" t="str">
        <f>IF(U133=W133,"No data", IF(V133=W133,"NA", IF(U133+V133=W133,"NA", Q133)))</f>
        <v>No data</v>
      </c>
    </row>
    <row r="134" spans="1:27" ht="30">
      <c r="A134" s="33"/>
      <c r="B134" s="96" t="s">
        <v>291</v>
      </c>
      <c r="C134" s="94" t="s">
        <v>49</v>
      </c>
      <c r="D134" s="33"/>
      <c r="E134" s="46"/>
      <c r="F134" s="46"/>
      <c r="G134" s="46"/>
      <c r="H134" s="46"/>
      <c r="I134" s="46"/>
      <c r="J134" s="46"/>
      <c r="K134" s="46"/>
      <c r="L134" s="46"/>
      <c r="M134" s="46"/>
      <c r="N134" s="46"/>
    </row>
  </sheetData>
  <sheetProtection selectLockedCells="1"/>
  <dataConsolidate/>
  <mergeCells count="34">
    <mergeCell ref="A108:N108"/>
    <mergeCell ref="B125:B130"/>
    <mergeCell ref="C125:C130"/>
    <mergeCell ref="A125:A130"/>
    <mergeCell ref="A131:N131"/>
    <mergeCell ref="C114:C121"/>
    <mergeCell ref="B114:B121"/>
    <mergeCell ref="A114:A121"/>
    <mergeCell ref="C65:C67"/>
    <mergeCell ref="B65:B67"/>
    <mergeCell ref="A65:A67"/>
    <mergeCell ref="A79:N79"/>
    <mergeCell ref="A100:N100"/>
    <mergeCell ref="A92:N92"/>
    <mergeCell ref="B94:B98"/>
    <mergeCell ref="C94:C98"/>
    <mergeCell ref="A94:A98"/>
    <mergeCell ref="A70:A78"/>
    <mergeCell ref="B70:B78"/>
    <mergeCell ref="C70:C78"/>
    <mergeCell ref="C47:C52"/>
    <mergeCell ref="B47:B52"/>
    <mergeCell ref="A47:A52"/>
    <mergeCell ref="A53:N53"/>
    <mergeCell ref="A58:N58"/>
    <mergeCell ref="A23:N23"/>
    <mergeCell ref="A25:A40"/>
    <mergeCell ref="B25:B40"/>
    <mergeCell ref="C25:C40"/>
    <mergeCell ref="A4:N4"/>
    <mergeCell ref="A7:N7"/>
    <mergeCell ref="A17:A18"/>
    <mergeCell ref="B17:B18"/>
    <mergeCell ref="C17:C18"/>
  </mergeCells>
  <conditionalFormatting sqref="E102:N102 E107:N107 E110:N110 E93:N93 E85:N86 E88:N88 E90:N90 E5:N5 E8:N8 E10:N10 E12:N13 E17:N18 E20:N21 E41:N41 E43:N43 E56:N57 E64:N64 E61:N62 E46:N46">
    <cfRule type="containsText" dxfId="14" priority="40" operator="containsText" text="No">
      <formula>NOT(ISERROR(SEARCH("No",E5)))</formula>
    </cfRule>
  </conditionalFormatting>
  <conditionalFormatting sqref="E16:N16">
    <cfRule type="containsText" dxfId="13" priority="30" operator="containsText" text="No">
      <formula>NOT(ISERROR(SEARCH("No",E16)))</formula>
    </cfRule>
    <cfRule type="containsText" dxfId="12" priority="31" operator="containsText" text="'No'">
      <formula>NOT(ISERROR(SEARCH("'No'",E16)))</formula>
    </cfRule>
    <cfRule type="containsText" dxfId="11" priority="32" operator="containsText" text="&quot;No&quot;">
      <formula>NOT(ISERROR(SEARCH("""No""",E16)))</formula>
    </cfRule>
    <cfRule type="containsText" dxfId="10" priority="33" operator="containsText" text="&quot;No&quot;">
      <formula>NOT(ISERROR(SEARCH("""No""",E16)))</formula>
    </cfRule>
  </conditionalFormatting>
  <conditionalFormatting sqref="E123:N123 E82:N84 E19:N19">
    <cfRule type="containsText" dxfId="9" priority="27" operator="containsText" text="Yes">
      <formula>NOT(ISERROR(SEARCH("Yes",E19)))</formula>
    </cfRule>
  </conditionalFormatting>
  <conditionalFormatting sqref="E103:N105">
    <cfRule type="containsText" dxfId="8" priority="6" operator="containsText" text="Excessive">
      <formula>NOT(ISERROR(SEARCH("Excessive",E103)))</formula>
    </cfRule>
    <cfRule type="containsText" dxfId="7" priority="7" operator="containsText" text="Inadequate">
      <formula>NOT(ISERROR(SEARCH("Inadequate",E103)))</formula>
    </cfRule>
  </conditionalFormatting>
  <conditionalFormatting sqref="E106:N106">
    <cfRule type="containsText" dxfId="6" priority="4" operator="containsText" text="Unacceptable">
      <formula>NOT(ISERROR(SEARCH("Unacceptable",E106)))</formula>
    </cfRule>
    <cfRule type="containsText" dxfId="5" priority="5" operator="containsText" text="Poor">
      <formula>NOT(ISERROR(SEARCH("Poor",E106)))</formula>
    </cfRule>
  </conditionalFormatting>
  <conditionalFormatting sqref="E22:N22">
    <cfRule type="containsText" dxfId="4" priority="1" operator="containsText" text="Other">
      <formula>NOT(ISERROR(SEARCH("Other",E22)))</formula>
    </cfRule>
  </conditionalFormatting>
  <dataValidations count="17">
    <dataValidation type="list" allowBlank="1" showInputMessage="1" showErrorMessage="1" sqref="E123:N123 E114:N121 E70:N78 E24:N24 E64:N64 E10:N10 E12:N13 E17:N18 E21:N21 E41:N41 E43:N43 E45:N45 E56:N57 E59:N59 E68:N68 E8:N8 E82:N82 E85:N86 E88:N88 E90:N90 E93:N93 E107:N107 E109:N111 E101:N101">
      <formula1>Answer22</formula1>
    </dataValidation>
    <dataValidation type="list" allowBlank="1" showInputMessage="1" showErrorMessage="1" sqref="E133:N133">
      <formula1>Answer6</formula1>
    </dataValidation>
    <dataValidation type="list" allowBlank="1" showInputMessage="1" showErrorMessage="1" sqref="E102:N102 E5:N5">
      <formula1>Answer2</formula1>
    </dataValidation>
    <dataValidation type="list" allowBlank="1" showInputMessage="1" showErrorMessage="1" sqref="E106:N106">
      <formula1>Answer27</formula1>
    </dataValidation>
    <dataValidation type="list" allowBlank="1" showInputMessage="1" showErrorMessage="1" sqref="E112:N112">
      <formula1>Answer13</formula1>
    </dataValidation>
    <dataValidation type="list" allowBlank="1" showInputMessage="1" showErrorMessage="1" sqref="E103:N103 E105:N105">
      <formula1>Answer26</formula1>
    </dataValidation>
    <dataValidation type="list" allowBlank="1" showInputMessage="1" showErrorMessage="1" sqref="E104:N104">
      <formula1>Answer25</formula1>
    </dataValidation>
    <dataValidation type="list" allowBlank="1" showInputMessage="1" showErrorMessage="1" sqref="E83:N83 E25:N40 E46:N52 E65:N67 E60:N62 E19:N20 E94:N98 E125:N130">
      <formula1>Answer23</formula1>
    </dataValidation>
    <dataValidation type="list" allowBlank="1" showInputMessage="1" showErrorMessage="1" sqref="E22:N22">
      <formula1>Answer24</formula1>
    </dataValidation>
    <dataValidation type="list" allowBlank="1" showInputMessage="1" showErrorMessage="1" sqref="E54:N55">
      <formula1>Answer9</formula1>
    </dataValidation>
    <dataValidation type="list" operator="notEqual" allowBlank="1" showInputMessage="1" showErrorMessage="1" sqref="E15:N15">
      <formula1>Answer22</formula1>
    </dataValidation>
    <dataValidation type="list" operator="notEqual" allowBlank="1" showInputMessage="1" showErrorMessage="1" sqref="E16:N16">
      <formula1>Answer23</formula1>
    </dataValidation>
    <dataValidation type="list" allowBlank="1" showInputMessage="1" showErrorMessage="1" sqref="E80:N80">
      <formula1>Answer28</formula1>
    </dataValidation>
    <dataValidation type="list" allowBlank="1" showInputMessage="1" showErrorMessage="1" sqref="E81:N81">
      <formula1>Answer30</formula1>
    </dataValidation>
    <dataValidation type="list" allowBlank="1" showInputMessage="1" showErrorMessage="1" sqref="E91:N91">
      <formula1>Answer31</formula1>
    </dataValidation>
    <dataValidation type="list" allowBlank="1" showInputMessage="1" showErrorMessage="1" sqref="E99:N99">
      <formula1>Answer32</formula1>
    </dataValidation>
    <dataValidation type="list" allowBlank="1" showInputMessage="1" showErrorMessage="1" sqref="E122:N122">
      <formula1>Answer33</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sheetPr codeName="Sheet1"/>
  <dimension ref="A1:AC65"/>
  <sheetViews>
    <sheetView topLeftCell="B1" workbookViewId="0">
      <pane ySplit="3" topLeftCell="A4" activePane="bottomLeft" state="frozen"/>
      <selection pane="bottomLeft" activeCell="E6" sqref="E6"/>
    </sheetView>
  </sheetViews>
  <sheetFormatPr defaultRowHeight="15"/>
  <cols>
    <col min="1" max="1" width="9.140625" style="6"/>
    <col min="2" max="2" width="9.140625" style="13"/>
    <col min="3" max="3" width="27.140625" style="6" customWidth="1"/>
    <col min="4" max="4" width="31.7109375" style="6" customWidth="1"/>
    <col min="5" max="13" width="10.42578125" style="6" customWidth="1"/>
    <col min="14" max="14" width="19.140625" style="6" bestFit="1" customWidth="1"/>
    <col min="15" max="15" width="9.140625" style="6"/>
    <col min="16" max="16" width="9.140625" style="117"/>
    <col min="17" max="20" width="9.140625" style="6"/>
    <col min="21" max="21" width="10" style="115" customWidth="1"/>
    <col min="22" max="22" width="11.7109375" style="115" bestFit="1" customWidth="1"/>
    <col min="23" max="23" width="9.140625" style="116"/>
    <col min="24" max="24" width="9.140625" style="74"/>
    <col min="25" max="28" width="9.140625" style="88"/>
    <col min="29" max="29" width="9.140625" style="121"/>
    <col min="30" max="16384" width="9.140625" style="6"/>
  </cols>
  <sheetData>
    <row r="1" spans="1:27" ht="18.75">
      <c r="A1" s="75" t="s">
        <v>406</v>
      </c>
      <c r="B1" s="12"/>
      <c r="C1" s="10"/>
      <c r="E1" s="8"/>
      <c r="F1" s="8"/>
      <c r="G1" s="8"/>
      <c r="H1" s="8"/>
      <c r="I1" s="8"/>
      <c r="J1" s="8"/>
      <c r="K1" s="8"/>
      <c r="L1" s="8"/>
      <c r="M1" s="8"/>
      <c r="N1" s="8"/>
    </row>
    <row r="2" spans="1:27">
      <c r="A2" s="76"/>
    </row>
    <row r="3" spans="1:27" ht="45" customHeight="1">
      <c r="A3" s="27"/>
      <c r="B3" s="97" t="s">
        <v>0</v>
      </c>
      <c r="C3" s="97" t="s">
        <v>1</v>
      </c>
      <c r="D3" s="28"/>
      <c r="E3" s="29" t="s">
        <v>2</v>
      </c>
      <c r="F3" s="29" t="s">
        <v>3</v>
      </c>
      <c r="G3" s="29" t="s">
        <v>4</v>
      </c>
      <c r="H3" s="29" t="s">
        <v>5</v>
      </c>
      <c r="I3" s="29" t="s">
        <v>6</v>
      </c>
      <c r="J3" s="29" t="s">
        <v>7</v>
      </c>
      <c r="K3" s="29" t="s">
        <v>8</v>
      </c>
      <c r="L3" s="29" t="s">
        <v>9</v>
      </c>
      <c r="M3" s="29" t="s">
        <v>10</v>
      </c>
      <c r="N3" s="29" t="s">
        <v>480</v>
      </c>
      <c r="P3" s="109" t="s">
        <v>408</v>
      </c>
      <c r="Q3" s="89" t="s">
        <v>409</v>
      </c>
      <c r="R3" s="90" t="s">
        <v>410</v>
      </c>
      <c r="S3" s="89" t="s">
        <v>411</v>
      </c>
      <c r="T3" s="90" t="s">
        <v>412</v>
      </c>
      <c r="U3" s="89" t="s">
        <v>442</v>
      </c>
      <c r="V3" s="89" t="s">
        <v>45</v>
      </c>
      <c r="W3" s="112" t="s">
        <v>414</v>
      </c>
      <c r="Y3" s="91" t="b">
        <v>0</v>
      </c>
      <c r="Z3" s="88" t="s">
        <v>413</v>
      </c>
      <c r="AA3" s="84" t="s">
        <v>441</v>
      </c>
    </row>
    <row r="4" spans="1:27">
      <c r="A4" s="174" t="s">
        <v>58</v>
      </c>
      <c r="B4" s="175"/>
      <c r="C4" s="175"/>
      <c r="D4" s="175"/>
      <c r="E4" s="146"/>
      <c r="F4" s="146"/>
      <c r="G4" s="146"/>
      <c r="H4" s="146"/>
      <c r="I4" s="146"/>
      <c r="J4" s="146"/>
      <c r="K4" s="146"/>
      <c r="L4" s="146"/>
      <c r="M4" s="146"/>
      <c r="N4" s="147"/>
    </row>
    <row r="5" spans="1:27">
      <c r="A5" s="171" t="s">
        <v>59</v>
      </c>
      <c r="B5" s="172"/>
      <c r="C5" s="172"/>
      <c r="D5" s="172"/>
      <c r="E5" s="172"/>
      <c r="F5" s="172"/>
      <c r="G5" s="172"/>
      <c r="H5" s="172"/>
      <c r="I5" s="172"/>
      <c r="J5" s="172"/>
      <c r="K5" s="172"/>
      <c r="L5" s="172"/>
      <c r="M5" s="172"/>
      <c r="N5" s="173"/>
    </row>
    <row r="6" spans="1:27" ht="60" customHeight="1">
      <c r="A6" s="47"/>
      <c r="B6" s="96" t="s">
        <v>34</v>
      </c>
      <c r="C6" s="49" t="s">
        <v>29</v>
      </c>
      <c r="D6" s="33"/>
      <c r="E6" s="34"/>
      <c r="F6" s="34"/>
      <c r="G6" s="34"/>
      <c r="H6" s="34"/>
      <c r="I6" s="34"/>
      <c r="J6" s="34"/>
      <c r="K6" s="34"/>
      <c r="L6" s="34"/>
      <c r="M6" s="34"/>
      <c r="N6" s="34"/>
      <c r="P6" s="110">
        <f t="shared" ref="P6:P12" si="0">COUNTIF(E6:N6,"Yes")</f>
        <v>0</v>
      </c>
      <c r="Q6" s="81" t="str">
        <f t="shared" ref="Q6:Q12" si="1">IF(ISERROR(P6/T6),"%",P6/T6*100)</f>
        <v>%</v>
      </c>
      <c r="R6" s="81">
        <f t="shared" ref="R6:R12" si="2">COUNTIF(E6:N6, "no")</f>
        <v>0</v>
      </c>
      <c r="S6" s="81" t="str">
        <f t="shared" ref="S6:S12" si="3">IF(ISERROR(R6/T6),"%",R6/T6*100)</f>
        <v>%</v>
      </c>
      <c r="T6" s="81">
        <f t="shared" ref="T6:T12" si="4">SUM(P6+R6)</f>
        <v>0</v>
      </c>
      <c r="U6" s="81">
        <f t="shared" ref="U6:U12" si="5">Y6+Z6</f>
        <v>10</v>
      </c>
      <c r="V6" s="81">
        <f t="shared" ref="V6:V12" si="6">COUNTIF(E6:N6,"NA")</f>
        <v>0</v>
      </c>
      <c r="W6" s="113">
        <f t="shared" ref="W6:W12" si="7">P6+R6+U6+V6</f>
        <v>10</v>
      </c>
      <c r="X6" s="81"/>
      <c r="Y6" s="120">
        <f t="shared" ref="Y6:Y12" si="8">COUNTIF(E6:N6,"FALSE")</f>
        <v>0</v>
      </c>
      <c r="Z6" s="120">
        <f t="shared" ref="Z6:Z12" si="9">COUNTIF(E6:N6,"")</f>
        <v>10</v>
      </c>
      <c r="AA6" s="120" t="str">
        <f t="shared" ref="AA6:AA12" si="10">IF(U6=W6,"No data", IF(V6=W6,"NA", IF(U6+V6=W6,"NA", Q6)))</f>
        <v>No data</v>
      </c>
    </row>
    <row r="7" spans="1:27" ht="15" customHeight="1">
      <c r="A7" s="155"/>
      <c r="B7" s="161" t="s">
        <v>35</v>
      </c>
      <c r="C7" s="150" t="s">
        <v>107</v>
      </c>
      <c r="D7" s="48" t="s">
        <v>36</v>
      </c>
      <c r="E7" s="5" t="b">
        <f>IF(E6="Yes","NA", IF(E6="no",""))</f>
        <v>0</v>
      </c>
      <c r="F7" s="5" t="b">
        <f t="shared" ref="F7:N7" si="11">IF(F6="Yes","NA", IF(F6="no",""))</f>
        <v>0</v>
      </c>
      <c r="G7" s="5" t="b">
        <f t="shared" si="11"/>
        <v>0</v>
      </c>
      <c r="H7" s="5" t="b">
        <f t="shared" si="11"/>
        <v>0</v>
      </c>
      <c r="I7" s="5" t="b">
        <f t="shared" si="11"/>
        <v>0</v>
      </c>
      <c r="J7" s="5" t="b">
        <f t="shared" si="11"/>
        <v>0</v>
      </c>
      <c r="K7" s="5" t="b">
        <f t="shared" si="11"/>
        <v>0</v>
      </c>
      <c r="L7" s="5" t="b">
        <f t="shared" si="11"/>
        <v>0</v>
      </c>
      <c r="M7" s="5" t="b">
        <f t="shared" si="11"/>
        <v>0</v>
      </c>
      <c r="N7" s="5" t="b">
        <f t="shared" si="11"/>
        <v>0</v>
      </c>
      <c r="P7" s="110">
        <f t="shared" si="0"/>
        <v>0</v>
      </c>
      <c r="Q7" s="81" t="str">
        <f t="shared" si="1"/>
        <v>%</v>
      </c>
      <c r="R7" s="81">
        <f t="shared" si="2"/>
        <v>0</v>
      </c>
      <c r="S7" s="81" t="str">
        <f t="shared" si="3"/>
        <v>%</v>
      </c>
      <c r="T7" s="81">
        <f t="shared" si="4"/>
        <v>0</v>
      </c>
      <c r="U7" s="81">
        <f t="shared" si="5"/>
        <v>10</v>
      </c>
      <c r="V7" s="81">
        <f t="shared" si="6"/>
        <v>0</v>
      </c>
      <c r="W7" s="113">
        <f t="shared" si="7"/>
        <v>10</v>
      </c>
      <c r="X7" s="81"/>
      <c r="Y7" s="120">
        <f t="shared" si="8"/>
        <v>10</v>
      </c>
      <c r="Z7" s="120">
        <f t="shared" si="9"/>
        <v>0</v>
      </c>
      <c r="AA7" s="120" t="str">
        <f t="shared" si="10"/>
        <v>No data</v>
      </c>
    </row>
    <row r="8" spans="1:27" ht="30">
      <c r="A8" s="176"/>
      <c r="B8" s="161"/>
      <c r="C8" s="150"/>
      <c r="D8" s="48" t="s">
        <v>37</v>
      </c>
      <c r="E8" s="5" t="b">
        <f>IF(E6="Yes","NA", IF(E6="no",""))</f>
        <v>0</v>
      </c>
      <c r="F8" s="5" t="b">
        <f t="shared" ref="F8:N8" si="12">IF(F6="Yes","NA", IF(F6="no",""))</f>
        <v>0</v>
      </c>
      <c r="G8" s="5" t="b">
        <f t="shared" si="12"/>
        <v>0</v>
      </c>
      <c r="H8" s="5" t="b">
        <f t="shared" si="12"/>
        <v>0</v>
      </c>
      <c r="I8" s="5" t="b">
        <f t="shared" si="12"/>
        <v>0</v>
      </c>
      <c r="J8" s="5" t="b">
        <f t="shared" si="12"/>
        <v>0</v>
      </c>
      <c r="K8" s="5" t="b">
        <f t="shared" si="12"/>
        <v>0</v>
      </c>
      <c r="L8" s="5" t="b">
        <f t="shared" si="12"/>
        <v>0</v>
      </c>
      <c r="M8" s="5" t="b">
        <f t="shared" si="12"/>
        <v>0</v>
      </c>
      <c r="N8" s="5" t="b">
        <f t="shared" si="12"/>
        <v>0</v>
      </c>
      <c r="P8" s="110">
        <f t="shared" si="0"/>
        <v>0</v>
      </c>
      <c r="Q8" s="81" t="str">
        <f t="shared" si="1"/>
        <v>%</v>
      </c>
      <c r="R8" s="81">
        <f t="shared" si="2"/>
        <v>0</v>
      </c>
      <c r="S8" s="81" t="str">
        <f t="shared" si="3"/>
        <v>%</v>
      </c>
      <c r="T8" s="81">
        <f t="shared" si="4"/>
        <v>0</v>
      </c>
      <c r="U8" s="81">
        <f t="shared" si="5"/>
        <v>10</v>
      </c>
      <c r="V8" s="81">
        <f t="shared" si="6"/>
        <v>0</v>
      </c>
      <c r="W8" s="113">
        <f t="shared" si="7"/>
        <v>10</v>
      </c>
      <c r="X8" s="81"/>
      <c r="Y8" s="120">
        <f t="shared" si="8"/>
        <v>10</v>
      </c>
      <c r="Z8" s="120">
        <f t="shared" si="9"/>
        <v>0</v>
      </c>
      <c r="AA8" s="120" t="str">
        <f t="shared" si="10"/>
        <v>No data</v>
      </c>
    </row>
    <row r="9" spans="1:27" ht="30">
      <c r="A9" s="176"/>
      <c r="B9" s="161"/>
      <c r="C9" s="150"/>
      <c r="D9" s="48" t="s">
        <v>38</v>
      </c>
      <c r="E9" s="5" t="b">
        <f>IF(E6="Yes","NA", IF(E6="no",""))</f>
        <v>0</v>
      </c>
      <c r="F9" s="5" t="b">
        <f t="shared" ref="F9:N9" si="13">IF(F6="Yes","NA", IF(F6="no",""))</f>
        <v>0</v>
      </c>
      <c r="G9" s="5" t="b">
        <f t="shared" si="13"/>
        <v>0</v>
      </c>
      <c r="H9" s="5" t="b">
        <f t="shared" si="13"/>
        <v>0</v>
      </c>
      <c r="I9" s="5" t="b">
        <f t="shared" si="13"/>
        <v>0</v>
      </c>
      <c r="J9" s="5" t="b">
        <f t="shared" si="13"/>
        <v>0</v>
      </c>
      <c r="K9" s="5" t="b">
        <f t="shared" si="13"/>
        <v>0</v>
      </c>
      <c r="L9" s="5" t="b">
        <f t="shared" si="13"/>
        <v>0</v>
      </c>
      <c r="M9" s="5" t="b">
        <f t="shared" si="13"/>
        <v>0</v>
      </c>
      <c r="N9" s="5" t="b">
        <f t="shared" si="13"/>
        <v>0</v>
      </c>
      <c r="P9" s="110">
        <f t="shared" si="0"/>
        <v>0</v>
      </c>
      <c r="Q9" s="81" t="str">
        <f t="shared" si="1"/>
        <v>%</v>
      </c>
      <c r="R9" s="81">
        <f t="shared" si="2"/>
        <v>0</v>
      </c>
      <c r="S9" s="81" t="str">
        <f t="shared" si="3"/>
        <v>%</v>
      </c>
      <c r="T9" s="81">
        <f t="shared" si="4"/>
        <v>0</v>
      </c>
      <c r="U9" s="81">
        <f t="shared" si="5"/>
        <v>10</v>
      </c>
      <c r="V9" s="81">
        <f t="shared" si="6"/>
        <v>0</v>
      </c>
      <c r="W9" s="113">
        <f t="shared" si="7"/>
        <v>10</v>
      </c>
      <c r="X9" s="81"/>
      <c r="Y9" s="120">
        <f t="shared" si="8"/>
        <v>10</v>
      </c>
      <c r="Z9" s="120">
        <f t="shared" si="9"/>
        <v>0</v>
      </c>
      <c r="AA9" s="120" t="str">
        <f t="shared" si="10"/>
        <v>No data</v>
      </c>
    </row>
    <row r="10" spans="1:27">
      <c r="A10" s="176"/>
      <c r="B10" s="161"/>
      <c r="C10" s="150"/>
      <c r="D10" s="57" t="s">
        <v>39</v>
      </c>
      <c r="E10" s="5" t="b">
        <f>IF(E6="Yes","NA", IF(E6="no",""))</f>
        <v>0</v>
      </c>
      <c r="F10" s="5" t="b">
        <f t="shared" ref="F10:N10" si="14">IF(F6="Yes","NA", IF(F6="no",""))</f>
        <v>0</v>
      </c>
      <c r="G10" s="5" t="b">
        <f t="shared" si="14"/>
        <v>0</v>
      </c>
      <c r="H10" s="5" t="b">
        <f t="shared" si="14"/>
        <v>0</v>
      </c>
      <c r="I10" s="5" t="b">
        <f t="shared" si="14"/>
        <v>0</v>
      </c>
      <c r="J10" s="5" t="b">
        <f t="shared" si="14"/>
        <v>0</v>
      </c>
      <c r="K10" s="5" t="b">
        <f t="shared" si="14"/>
        <v>0</v>
      </c>
      <c r="L10" s="5" t="b">
        <f t="shared" si="14"/>
        <v>0</v>
      </c>
      <c r="M10" s="5" t="b">
        <f t="shared" si="14"/>
        <v>0</v>
      </c>
      <c r="N10" s="5" t="b">
        <f t="shared" si="14"/>
        <v>0</v>
      </c>
      <c r="P10" s="110">
        <f t="shared" si="0"/>
        <v>0</v>
      </c>
      <c r="Q10" s="81" t="str">
        <f t="shared" si="1"/>
        <v>%</v>
      </c>
      <c r="R10" s="81">
        <f t="shared" si="2"/>
        <v>0</v>
      </c>
      <c r="S10" s="81" t="str">
        <f t="shared" si="3"/>
        <v>%</v>
      </c>
      <c r="T10" s="81">
        <f t="shared" si="4"/>
        <v>0</v>
      </c>
      <c r="U10" s="81">
        <f t="shared" si="5"/>
        <v>10</v>
      </c>
      <c r="V10" s="81">
        <f t="shared" si="6"/>
        <v>0</v>
      </c>
      <c r="W10" s="113">
        <f t="shared" si="7"/>
        <v>10</v>
      </c>
      <c r="X10" s="81"/>
      <c r="Y10" s="120">
        <f t="shared" si="8"/>
        <v>10</v>
      </c>
      <c r="Z10" s="120">
        <f t="shared" si="9"/>
        <v>0</v>
      </c>
      <c r="AA10" s="120" t="str">
        <f t="shared" si="10"/>
        <v>No data</v>
      </c>
    </row>
    <row r="11" spans="1:27">
      <c r="A11" s="176"/>
      <c r="B11" s="161"/>
      <c r="C11" s="150"/>
      <c r="D11" s="57" t="s">
        <v>40</v>
      </c>
      <c r="E11" s="5" t="b">
        <f>IF(E6="Yes","NA", IF(E6="no",""))</f>
        <v>0</v>
      </c>
      <c r="F11" s="5" t="b">
        <f t="shared" ref="F11:N11" si="15">IF(F6="Yes","NA", IF(F6="no",""))</f>
        <v>0</v>
      </c>
      <c r="G11" s="5" t="b">
        <f t="shared" si="15"/>
        <v>0</v>
      </c>
      <c r="H11" s="5" t="b">
        <f t="shared" si="15"/>
        <v>0</v>
      </c>
      <c r="I11" s="5" t="b">
        <f t="shared" si="15"/>
        <v>0</v>
      </c>
      <c r="J11" s="5" t="b">
        <f t="shared" si="15"/>
        <v>0</v>
      </c>
      <c r="K11" s="5" t="b">
        <f t="shared" si="15"/>
        <v>0</v>
      </c>
      <c r="L11" s="5" t="b">
        <f t="shared" si="15"/>
        <v>0</v>
      </c>
      <c r="M11" s="5" t="b">
        <f t="shared" si="15"/>
        <v>0</v>
      </c>
      <c r="N11" s="5" t="b">
        <f t="shared" si="15"/>
        <v>0</v>
      </c>
      <c r="P11" s="110">
        <f t="shared" si="0"/>
        <v>0</v>
      </c>
      <c r="Q11" s="81" t="str">
        <f t="shared" si="1"/>
        <v>%</v>
      </c>
      <c r="R11" s="81">
        <f t="shared" si="2"/>
        <v>0</v>
      </c>
      <c r="S11" s="81" t="str">
        <f t="shared" si="3"/>
        <v>%</v>
      </c>
      <c r="T11" s="81">
        <f t="shared" si="4"/>
        <v>0</v>
      </c>
      <c r="U11" s="81">
        <f t="shared" si="5"/>
        <v>10</v>
      </c>
      <c r="V11" s="81">
        <f t="shared" si="6"/>
        <v>0</v>
      </c>
      <c r="W11" s="113">
        <f t="shared" si="7"/>
        <v>10</v>
      </c>
      <c r="X11" s="81"/>
      <c r="Y11" s="120">
        <f t="shared" si="8"/>
        <v>10</v>
      </c>
      <c r="Z11" s="120">
        <f t="shared" si="9"/>
        <v>0</v>
      </c>
      <c r="AA11" s="120" t="str">
        <f t="shared" si="10"/>
        <v>No data</v>
      </c>
    </row>
    <row r="12" spans="1:27">
      <c r="A12" s="156"/>
      <c r="B12" s="161"/>
      <c r="C12" s="150"/>
      <c r="D12" s="57" t="s">
        <v>16</v>
      </c>
      <c r="E12" s="5" t="b">
        <f>IF(E6="Yes","NA", IF(E6="no",""))</f>
        <v>0</v>
      </c>
      <c r="F12" s="5" t="b">
        <f t="shared" ref="F12:N12" si="16">IF(F6="Yes","NA", IF(F6="no",""))</f>
        <v>0</v>
      </c>
      <c r="G12" s="5" t="b">
        <f t="shared" si="16"/>
        <v>0</v>
      </c>
      <c r="H12" s="5" t="b">
        <f t="shared" si="16"/>
        <v>0</v>
      </c>
      <c r="I12" s="5" t="b">
        <f t="shared" si="16"/>
        <v>0</v>
      </c>
      <c r="J12" s="5" t="b">
        <f t="shared" si="16"/>
        <v>0</v>
      </c>
      <c r="K12" s="5" t="b">
        <f t="shared" si="16"/>
        <v>0</v>
      </c>
      <c r="L12" s="5" t="b">
        <f t="shared" si="16"/>
        <v>0</v>
      </c>
      <c r="M12" s="5" t="b">
        <f t="shared" si="16"/>
        <v>0</v>
      </c>
      <c r="N12" s="5" t="b">
        <f t="shared" si="16"/>
        <v>0</v>
      </c>
      <c r="P12" s="110">
        <f t="shared" si="0"/>
        <v>0</v>
      </c>
      <c r="Q12" s="81" t="str">
        <f t="shared" si="1"/>
        <v>%</v>
      </c>
      <c r="R12" s="81">
        <f t="shared" si="2"/>
        <v>0</v>
      </c>
      <c r="S12" s="81" t="str">
        <f t="shared" si="3"/>
        <v>%</v>
      </c>
      <c r="T12" s="81">
        <f t="shared" si="4"/>
        <v>0</v>
      </c>
      <c r="U12" s="81">
        <f t="shared" si="5"/>
        <v>10</v>
      </c>
      <c r="V12" s="81">
        <f t="shared" si="6"/>
        <v>0</v>
      </c>
      <c r="W12" s="113">
        <f t="shared" si="7"/>
        <v>10</v>
      </c>
      <c r="X12" s="81"/>
      <c r="Y12" s="120">
        <f t="shared" si="8"/>
        <v>10</v>
      </c>
      <c r="Z12" s="120">
        <f t="shared" si="9"/>
        <v>0</v>
      </c>
      <c r="AA12" s="120" t="str">
        <f t="shared" si="10"/>
        <v>No data</v>
      </c>
    </row>
    <row r="13" spans="1:27" ht="90" customHeight="1">
      <c r="A13" s="101"/>
      <c r="B13" s="103">
        <v>11</v>
      </c>
      <c r="C13" s="100" t="s">
        <v>41</v>
      </c>
      <c r="D13" s="47"/>
      <c r="E13" s="63"/>
      <c r="F13" s="63"/>
      <c r="G13" s="63"/>
      <c r="H13" s="63"/>
      <c r="I13" s="63"/>
      <c r="J13" s="63"/>
      <c r="K13" s="63"/>
      <c r="L13" s="63"/>
      <c r="M13" s="63"/>
      <c r="N13" s="63"/>
    </row>
    <row r="14" spans="1:27" ht="89.25" customHeight="1">
      <c r="A14" s="48"/>
      <c r="B14" s="64" t="s">
        <v>47</v>
      </c>
      <c r="C14" s="49" t="s">
        <v>46</v>
      </c>
      <c r="D14" s="47"/>
      <c r="E14" s="65"/>
      <c r="F14" s="34"/>
      <c r="G14" s="34"/>
      <c r="H14" s="34"/>
      <c r="I14" s="34"/>
      <c r="J14" s="34"/>
      <c r="K14" s="34"/>
      <c r="L14" s="34"/>
      <c r="M14" s="34"/>
      <c r="N14" s="34"/>
      <c r="P14" s="110">
        <f>COUNTIF(E14:N14,"Yes")</f>
        <v>0</v>
      </c>
      <c r="Q14" s="81" t="str">
        <f>IF(ISERROR(P14/T14),"%",P14/T14*100)</f>
        <v>%</v>
      </c>
      <c r="R14" s="81">
        <f>COUNTIF(E14:N14, "no")</f>
        <v>0</v>
      </c>
      <c r="S14" s="81" t="str">
        <f>IF(ISERROR(R14/T14),"%",R14/T14*100)</f>
        <v>%</v>
      </c>
      <c r="T14" s="81">
        <f>SUM(P14+R14)</f>
        <v>0</v>
      </c>
      <c r="U14" s="81">
        <f>Y14+Z14</f>
        <v>10</v>
      </c>
      <c r="V14" s="81">
        <f>COUNTIF(E14:N14,"NA")</f>
        <v>0</v>
      </c>
      <c r="W14" s="113">
        <f>P14+R14+U14+V14</f>
        <v>10</v>
      </c>
      <c r="X14" s="81"/>
      <c r="Y14" s="120">
        <f>COUNTIF(E14:N14,"FALSE")</f>
        <v>0</v>
      </c>
      <c r="Z14" s="120">
        <f>COUNTIF(E14:N14,"")</f>
        <v>10</v>
      </c>
      <c r="AA14" s="120" t="str">
        <f>IF(U14=W14,"No data", IF(V14=W14,"NA", IF(U14+V14=W14,"NA", Q14)))</f>
        <v>No data</v>
      </c>
    </row>
    <row r="15" spans="1:27" ht="30">
      <c r="A15" s="66"/>
      <c r="B15" s="96" t="s">
        <v>48</v>
      </c>
      <c r="C15" s="49" t="s">
        <v>49</v>
      </c>
      <c r="D15" s="67"/>
      <c r="E15" s="46" t="b">
        <f>IF(E14="Yes","NA", IF(E14="No",""))</f>
        <v>0</v>
      </c>
      <c r="F15" s="46" t="b">
        <f t="shared" ref="F15:N15" si="17">IF(F14="Yes","NA", IF(F14="No",""))</f>
        <v>0</v>
      </c>
      <c r="G15" s="46" t="b">
        <f t="shared" si="17"/>
        <v>0</v>
      </c>
      <c r="H15" s="46" t="b">
        <f t="shared" si="17"/>
        <v>0</v>
      </c>
      <c r="I15" s="46" t="b">
        <f t="shared" si="17"/>
        <v>0</v>
      </c>
      <c r="J15" s="46" t="b">
        <f t="shared" si="17"/>
        <v>0</v>
      </c>
      <c r="K15" s="46" t="b">
        <f t="shared" si="17"/>
        <v>0</v>
      </c>
      <c r="L15" s="46" t="b">
        <f t="shared" si="17"/>
        <v>0</v>
      </c>
      <c r="M15" s="46" t="b">
        <f t="shared" si="17"/>
        <v>0</v>
      </c>
      <c r="N15" s="46" t="b">
        <f t="shared" si="17"/>
        <v>0</v>
      </c>
    </row>
    <row r="16" spans="1:27" ht="45" customHeight="1">
      <c r="A16" s="105"/>
      <c r="B16" s="103">
        <v>13</v>
      </c>
      <c r="C16" s="49" t="s">
        <v>460</v>
      </c>
      <c r="D16" s="67"/>
      <c r="E16" s="49"/>
      <c r="F16" s="49"/>
      <c r="G16" s="49"/>
      <c r="H16" s="49"/>
      <c r="I16" s="49"/>
      <c r="J16" s="49"/>
      <c r="K16" s="49"/>
      <c r="L16" s="49"/>
      <c r="M16" s="49"/>
      <c r="N16" s="49"/>
    </row>
    <row r="17" spans="1:27" ht="15" customHeight="1">
      <c r="A17" s="171" t="s">
        <v>60</v>
      </c>
      <c r="B17" s="172"/>
      <c r="C17" s="172"/>
      <c r="D17" s="172"/>
      <c r="E17" s="172"/>
      <c r="F17" s="172"/>
      <c r="G17" s="172"/>
      <c r="H17" s="172"/>
      <c r="I17" s="172"/>
      <c r="J17" s="172"/>
      <c r="K17" s="172"/>
      <c r="L17" s="172"/>
      <c r="M17" s="172"/>
      <c r="N17" s="173"/>
    </row>
    <row r="18" spans="1:27" ht="45">
      <c r="A18" s="48"/>
      <c r="B18" s="96" t="s">
        <v>55</v>
      </c>
      <c r="C18" s="49" t="s">
        <v>56</v>
      </c>
      <c r="D18" s="47"/>
      <c r="E18" s="65"/>
      <c r="F18" s="65"/>
      <c r="G18" s="65"/>
      <c r="H18" s="65"/>
      <c r="I18" s="65"/>
      <c r="J18" s="65"/>
      <c r="K18" s="65"/>
      <c r="L18" s="65"/>
      <c r="M18" s="65"/>
      <c r="N18" s="65"/>
      <c r="P18" s="110">
        <f>COUNTIF(E18:N18,"Yes")</f>
        <v>0</v>
      </c>
      <c r="Q18" s="81" t="str">
        <f>IF(ISERROR(P18/T18),"%",P18/T18*100)</f>
        <v>%</v>
      </c>
      <c r="R18" s="81">
        <f>COUNTIF(E18:N18, "no")</f>
        <v>0</v>
      </c>
      <c r="S18" s="81" t="str">
        <f>IF(ISERROR(R18/T18),"%",R18/T18*100)</f>
        <v>%</v>
      </c>
      <c r="T18" s="81">
        <f>SUM(P18+R18)</f>
        <v>0</v>
      </c>
      <c r="U18" s="81">
        <f>Y18+Z18</f>
        <v>10</v>
      </c>
      <c r="V18" s="81">
        <f>COUNTIF(E18:N18,"NA")</f>
        <v>0</v>
      </c>
      <c r="W18" s="113">
        <f>P18+R18+U18+V18</f>
        <v>10</v>
      </c>
      <c r="X18" s="81"/>
      <c r="Y18" s="120">
        <f>COUNTIF(E18:N18,"FALSE")</f>
        <v>0</v>
      </c>
      <c r="Z18" s="120">
        <f>COUNTIF(E18:N18,"")</f>
        <v>10</v>
      </c>
      <c r="AA18" s="120" t="str">
        <f>IF(U18=W18,"No data", IF(V18=W18,"NA", IF(U18+V18=W18,"NA", Q18)))</f>
        <v>No data</v>
      </c>
    </row>
    <row r="19" spans="1:27" ht="30">
      <c r="A19" s="33"/>
      <c r="B19" s="96" t="s">
        <v>57</v>
      </c>
      <c r="C19" s="49" t="s">
        <v>49</v>
      </c>
      <c r="D19" s="47"/>
      <c r="E19" s="46"/>
      <c r="F19" s="46"/>
      <c r="G19" s="46"/>
      <c r="H19" s="46"/>
      <c r="I19" s="46"/>
      <c r="J19" s="46"/>
      <c r="K19" s="46"/>
      <c r="L19" s="46"/>
      <c r="M19" s="46"/>
      <c r="N19" s="46"/>
    </row>
    <row r="20" spans="1:27" ht="78.75" customHeight="1">
      <c r="A20" s="48"/>
      <c r="B20" s="96" t="s">
        <v>61</v>
      </c>
      <c r="C20" s="49" t="s">
        <v>62</v>
      </c>
      <c r="D20" s="60"/>
      <c r="E20" s="34"/>
      <c r="F20" s="34"/>
      <c r="G20" s="34"/>
      <c r="H20" s="34"/>
      <c r="I20" s="34"/>
      <c r="J20" s="34"/>
      <c r="K20" s="34"/>
      <c r="L20" s="34"/>
      <c r="M20" s="34"/>
      <c r="N20" s="34"/>
      <c r="P20" s="110">
        <f>COUNTIF(E20:N20,"Yes")</f>
        <v>0</v>
      </c>
      <c r="Q20" s="81" t="str">
        <f>IF(ISERROR(P20/T20),"%",P20/T20*100)</f>
        <v>%</v>
      </c>
      <c r="R20" s="81">
        <f>COUNTIF(E20:N20, "no")</f>
        <v>0</v>
      </c>
      <c r="S20" s="81" t="str">
        <f>IF(ISERROR(R20/T20),"%",R20/T20*100)</f>
        <v>%</v>
      </c>
      <c r="T20" s="81">
        <f>SUM(P20+R20)</f>
        <v>0</v>
      </c>
      <c r="U20" s="81">
        <f>Y20+Z20</f>
        <v>10</v>
      </c>
      <c r="V20" s="81">
        <f>COUNTIF(E20:N20,"NA")</f>
        <v>0</v>
      </c>
      <c r="W20" s="113">
        <f>P20+R20+U20+V20</f>
        <v>10</v>
      </c>
      <c r="X20" s="81"/>
      <c r="Y20" s="120">
        <f>COUNTIF(E20:N20,"FALSE")</f>
        <v>0</v>
      </c>
      <c r="Z20" s="120">
        <f>COUNTIF(E20:N20,"")</f>
        <v>10</v>
      </c>
      <c r="AA20" s="120" t="str">
        <f>IF(U20=W20,"No data", IF(V20=W20,"NA", IF(U20+V20=W20,"NA", S20)))</f>
        <v>No data</v>
      </c>
    </row>
    <row r="21" spans="1:27" ht="15" customHeight="1">
      <c r="A21" s="163"/>
      <c r="B21" s="161" t="s">
        <v>64</v>
      </c>
      <c r="C21" s="150" t="s">
        <v>65</v>
      </c>
      <c r="D21" s="68" t="s">
        <v>66</v>
      </c>
      <c r="E21" s="5" t="b">
        <f>IF(E20="No","NA", IF(E20="Yes",""))</f>
        <v>0</v>
      </c>
      <c r="F21" s="5" t="b">
        <f t="shared" ref="F21:M21" si="18">IF(F20="No","NA", IF(F20="Yes",""))</f>
        <v>0</v>
      </c>
      <c r="G21" s="5" t="b">
        <f t="shared" si="18"/>
        <v>0</v>
      </c>
      <c r="H21" s="5" t="b">
        <f t="shared" si="18"/>
        <v>0</v>
      </c>
      <c r="I21" s="5" t="b">
        <f t="shared" si="18"/>
        <v>0</v>
      </c>
      <c r="J21" s="5" t="b">
        <f t="shared" si="18"/>
        <v>0</v>
      </c>
      <c r="K21" s="5" t="b">
        <f t="shared" si="18"/>
        <v>0</v>
      </c>
      <c r="L21" s="5" t="b">
        <f t="shared" si="18"/>
        <v>0</v>
      </c>
      <c r="M21" s="5" t="b">
        <f t="shared" si="18"/>
        <v>0</v>
      </c>
      <c r="N21" s="5" t="b">
        <f t="shared" ref="N21" si="19">IF(N20="No","NA", IF(N20="Yes",""))</f>
        <v>0</v>
      </c>
      <c r="P21" s="110">
        <f>COUNTIF(E21:N21,"Yes")</f>
        <v>0</v>
      </c>
      <c r="Q21" s="81" t="str">
        <f>IF(ISERROR(P21/T21),"%",P21/T21*100)</f>
        <v>%</v>
      </c>
      <c r="R21" s="81">
        <f>COUNTIF(E21:N21, "no")</f>
        <v>0</v>
      </c>
      <c r="S21" s="81" t="str">
        <f>IF(ISERROR(R21/T21),"%",R21/T21*100)</f>
        <v>%</v>
      </c>
      <c r="T21" s="81">
        <f>SUM(P21+R21)</f>
        <v>0</v>
      </c>
      <c r="U21" s="81">
        <f>Y21+Z21</f>
        <v>10</v>
      </c>
      <c r="V21" s="81">
        <f>COUNTIF(E21:N21,"NA")</f>
        <v>0</v>
      </c>
      <c r="W21" s="113">
        <f>P21+R21+U21+V21</f>
        <v>10</v>
      </c>
      <c r="X21" s="81"/>
      <c r="Y21" s="120">
        <f>COUNTIF(E21:N21,"FALSE")</f>
        <v>10</v>
      </c>
      <c r="Z21" s="120">
        <f>COUNTIF(E21:N21,"")</f>
        <v>0</v>
      </c>
      <c r="AA21" s="120" t="str">
        <f>IF(U21=W21,"No data", IF(V21=W21,"NA", IF(U21+V21=W21,"NA", Q21)))</f>
        <v>No data</v>
      </c>
    </row>
    <row r="22" spans="1:27">
      <c r="A22" s="164"/>
      <c r="B22" s="161"/>
      <c r="C22" s="150"/>
      <c r="D22" s="57" t="s">
        <v>67</v>
      </c>
      <c r="E22" s="5" t="b">
        <f>IF(E20="No","NA", IF(E20="Yes",""))</f>
        <v>0</v>
      </c>
      <c r="F22" s="5" t="b">
        <f t="shared" ref="F22:M22" si="20">IF(F20="No","NA", IF(F20="Yes",""))</f>
        <v>0</v>
      </c>
      <c r="G22" s="5" t="b">
        <f t="shared" si="20"/>
        <v>0</v>
      </c>
      <c r="H22" s="5" t="b">
        <f t="shared" si="20"/>
        <v>0</v>
      </c>
      <c r="I22" s="5" t="b">
        <f t="shared" si="20"/>
        <v>0</v>
      </c>
      <c r="J22" s="5" t="b">
        <f t="shared" si="20"/>
        <v>0</v>
      </c>
      <c r="K22" s="5" t="b">
        <f t="shared" si="20"/>
        <v>0</v>
      </c>
      <c r="L22" s="5" t="b">
        <f t="shared" si="20"/>
        <v>0</v>
      </c>
      <c r="M22" s="5" t="b">
        <f t="shared" si="20"/>
        <v>0</v>
      </c>
      <c r="N22" s="5" t="b">
        <f t="shared" ref="N22" si="21">IF(N20="No","NA", IF(N20="Yes",""))</f>
        <v>0</v>
      </c>
      <c r="P22" s="110">
        <f>COUNTIF(E22:N22,"Yes")</f>
        <v>0</v>
      </c>
      <c r="Q22" s="81" t="str">
        <f>IF(ISERROR(P22/T22),"%",P22/T22*100)</f>
        <v>%</v>
      </c>
      <c r="R22" s="81">
        <f>COUNTIF(E22:N22, "no")</f>
        <v>0</v>
      </c>
      <c r="S22" s="81" t="str">
        <f>IF(ISERROR(R22/T22),"%",R22/T22*100)</f>
        <v>%</v>
      </c>
      <c r="T22" s="81">
        <f>SUM(P22+R22)</f>
        <v>0</v>
      </c>
      <c r="U22" s="81">
        <f>Y22+Z22</f>
        <v>10</v>
      </c>
      <c r="V22" s="81">
        <f>COUNTIF(E22:N22,"NA")</f>
        <v>0</v>
      </c>
      <c r="W22" s="113">
        <f>P22+R22+U22+V22</f>
        <v>10</v>
      </c>
      <c r="X22" s="81"/>
      <c r="Y22" s="120">
        <f>COUNTIF(E22:N22,"FALSE")</f>
        <v>10</v>
      </c>
      <c r="Z22" s="120">
        <f>COUNTIF(E22:N22,"")</f>
        <v>0</v>
      </c>
      <c r="AA22" s="120" t="str">
        <f>IF(U22=W22,"No data", IF(V22=W22,"NA", IF(U22+V22=W22,"NA", Q22)))</f>
        <v>No data</v>
      </c>
    </row>
    <row r="23" spans="1:27">
      <c r="A23" s="164"/>
      <c r="B23" s="161"/>
      <c r="C23" s="150"/>
      <c r="D23" s="57" t="s">
        <v>68</v>
      </c>
      <c r="E23" s="5" t="b">
        <f>IF(E20="No","NA", IF(E20="Yes",""))</f>
        <v>0</v>
      </c>
      <c r="F23" s="5" t="b">
        <f t="shared" ref="F23:M23" si="22">IF(F20="No","NA", IF(F20="Yes",""))</f>
        <v>0</v>
      </c>
      <c r="G23" s="5" t="b">
        <f t="shared" si="22"/>
        <v>0</v>
      </c>
      <c r="H23" s="5" t="b">
        <f t="shared" si="22"/>
        <v>0</v>
      </c>
      <c r="I23" s="5" t="b">
        <f t="shared" si="22"/>
        <v>0</v>
      </c>
      <c r="J23" s="5" t="b">
        <f t="shared" si="22"/>
        <v>0</v>
      </c>
      <c r="K23" s="5" t="b">
        <f t="shared" si="22"/>
        <v>0</v>
      </c>
      <c r="L23" s="5" t="b">
        <f t="shared" si="22"/>
        <v>0</v>
      </c>
      <c r="M23" s="5" t="b">
        <f t="shared" si="22"/>
        <v>0</v>
      </c>
      <c r="N23" s="5" t="b">
        <f t="shared" ref="N23" si="23">IF(N20="No","NA", IF(N20="Yes",""))</f>
        <v>0</v>
      </c>
      <c r="P23" s="110">
        <f>COUNTIF(E23:N23,"Yes")</f>
        <v>0</v>
      </c>
      <c r="Q23" s="81" t="str">
        <f>IF(ISERROR(P23/T23),"%",P23/T23*100)</f>
        <v>%</v>
      </c>
      <c r="R23" s="81">
        <f>COUNTIF(E23:N23, "no")</f>
        <v>0</v>
      </c>
      <c r="S23" s="81" t="str">
        <f>IF(ISERROR(R23/T23),"%",R23/T23*100)</f>
        <v>%</v>
      </c>
      <c r="T23" s="81">
        <f>SUM(P23+R23)</f>
        <v>0</v>
      </c>
      <c r="U23" s="81">
        <f>Y23+Z23</f>
        <v>10</v>
      </c>
      <c r="V23" s="81">
        <f>COUNTIF(E23:N23,"NA")</f>
        <v>0</v>
      </c>
      <c r="W23" s="113">
        <f>P23+R23+U23+V23</f>
        <v>10</v>
      </c>
      <c r="X23" s="81"/>
      <c r="Y23" s="120">
        <f>COUNTIF(E23:N23,"FALSE")</f>
        <v>10</v>
      </c>
      <c r="Z23" s="120">
        <f>COUNTIF(E23:N23,"")</f>
        <v>0</v>
      </c>
      <c r="AA23" s="120" t="str">
        <f>IF(U23=W23,"No data", IF(V23=W23,"NA", IF(U23+V23=W23,"NA", Q23)))</f>
        <v>No data</v>
      </c>
    </row>
    <row r="24" spans="1:27">
      <c r="A24" s="165"/>
      <c r="B24" s="161"/>
      <c r="C24" s="150"/>
      <c r="D24" s="57" t="s">
        <v>16</v>
      </c>
      <c r="E24" s="5" t="b">
        <f>IF(E20="No","NA", IF(E20="Yes",""))</f>
        <v>0</v>
      </c>
      <c r="F24" s="5" t="b">
        <f t="shared" ref="F24:M24" si="24">IF(F20="No","NA", IF(F20="Yes",""))</f>
        <v>0</v>
      </c>
      <c r="G24" s="5" t="b">
        <f t="shared" si="24"/>
        <v>0</v>
      </c>
      <c r="H24" s="5" t="b">
        <f t="shared" si="24"/>
        <v>0</v>
      </c>
      <c r="I24" s="5" t="b">
        <f t="shared" si="24"/>
        <v>0</v>
      </c>
      <c r="J24" s="5" t="b">
        <f t="shared" si="24"/>
        <v>0</v>
      </c>
      <c r="K24" s="5" t="b">
        <f t="shared" si="24"/>
        <v>0</v>
      </c>
      <c r="L24" s="5" t="b">
        <f t="shared" si="24"/>
        <v>0</v>
      </c>
      <c r="M24" s="5" t="b">
        <f t="shared" si="24"/>
        <v>0</v>
      </c>
      <c r="N24" s="5" t="b">
        <f t="shared" ref="N24" si="25">IF(N20="No","NA", IF(N20="Yes",""))</f>
        <v>0</v>
      </c>
      <c r="P24" s="110">
        <f>COUNTIF(E24:N24,"Yes")</f>
        <v>0</v>
      </c>
      <c r="Q24" s="81" t="str">
        <f>IF(ISERROR(P24/T24),"%",P24/T24*100)</f>
        <v>%</v>
      </c>
      <c r="R24" s="81">
        <f>COUNTIF(E24:N24, "no")</f>
        <v>0</v>
      </c>
      <c r="S24" s="81" t="str">
        <f>IF(ISERROR(R24/T24),"%",R24/T24*100)</f>
        <v>%</v>
      </c>
      <c r="T24" s="81">
        <f>SUM(P24+R24)</f>
        <v>0</v>
      </c>
      <c r="U24" s="81">
        <f>Y24+Z24</f>
        <v>10</v>
      </c>
      <c r="V24" s="81">
        <f>COUNTIF(E24:N24,"NA")</f>
        <v>0</v>
      </c>
      <c r="W24" s="113">
        <f>P24+R24+U24+V24</f>
        <v>10</v>
      </c>
      <c r="X24" s="81"/>
      <c r="Y24" s="120">
        <f>COUNTIF(E24:N24,"FALSE")</f>
        <v>10</v>
      </c>
      <c r="Z24" s="120">
        <f>COUNTIF(E24:N24,"")</f>
        <v>0</v>
      </c>
      <c r="AA24" s="120" t="str">
        <f>IF(U24=W24,"No data", IF(V24=W24,"NA", IF(U24+V24=W24,"NA", Q24)))</f>
        <v>No data</v>
      </c>
    </row>
    <row r="25" spans="1:27" ht="45" customHeight="1">
      <c r="A25" s="56"/>
      <c r="B25" s="96" t="s">
        <v>69</v>
      </c>
      <c r="C25" s="49" t="s">
        <v>70</v>
      </c>
      <c r="D25" s="57" t="s">
        <v>71</v>
      </c>
      <c r="E25" s="5" t="b">
        <f>IF(E20="No","NA", IF(E20="Yes",""))</f>
        <v>0</v>
      </c>
      <c r="F25" s="5" t="b">
        <f t="shared" ref="F25:M25" si="26">IF(F20="No","NA", IF(F20="Yes",""))</f>
        <v>0</v>
      </c>
      <c r="G25" s="5" t="b">
        <f t="shared" si="26"/>
        <v>0</v>
      </c>
      <c r="H25" s="5" t="b">
        <f t="shared" si="26"/>
        <v>0</v>
      </c>
      <c r="I25" s="5" t="b">
        <f t="shared" si="26"/>
        <v>0</v>
      </c>
      <c r="J25" s="5" t="b">
        <f t="shared" si="26"/>
        <v>0</v>
      </c>
      <c r="K25" s="5" t="b">
        <f t="shared" si="26"/>
        <v>0</v>
      </c>
      <c r="L25" s="5" t="b">
        <f t="shared" si="26"/>
        <v>0</v>
      </c>
      <c r="M25" s="5" t="b">
        <f t="shared" si="26"/>
        <v>0</v>
      </c>
      <c r="N25" s="5" t="b">
        <f t="shared" ref="N25" si="27">IF(N20="No","NA", IF(N20="Yes",""))</f>
        <v>0</v>
      </c>
    </row>
    <row r="26" spans="1:27" ht="80.25" customHeight="1">
      <c r="A26" s="48"/>
      <c r="B26" s="96" t="s">
        <v>72</v>
      </c>
      <c r="C26" s="49" t="s">
        <v>78</v>
      </c>
      <c r="D26" s="60"/>
      <c r="E26" s="34"/>
      <c r="F26" s="34"/>
      <c r="G26" s="34"/>
      <c r="H26" s="34"/>
      <c r="I26" s="34"/>
      <c r="J26" s="34"/>
      <c r="K26" s="34"/>
      <c r="L26" s="34"/>
      <c r="M26" s="34"/>
      <c r="N26" s="34"/>
      <c r="P26" s="110">
        <f>COUNTIF(E26:N26,"Yes")</f>
        <v>0</v>
      </c>
      <c r="Q26" s="81" t="str">
        <f>IF(ISERROR(P26/T26),"%",P26/T26*100)</f>
        <v>%</v>
      </c>
      <c r="R26" s="81">
        <f>COUNTIF(E26:N26, "no")</f>
        <v>0</v>
      </c>
      <c r="S26" s="81" t="str">
        <f>IF(ISERROR(R26/T26),"%",R26/T26*100)</f>
        <v>%</v>
      </c>
      <c r="T26" s="81">
        <f>SUM(P26+R26)</f>
        <v>0</v>
      </c>
      <c r="U26" s="81">
        <f>Y26+Z26</f>
        <v>10</v>
      </c>
      <c r="V26" s="81">
        <f>COUNTIF(E26:N26,"NA")</f>
        <v>0</v>
      </c>
      <c r="W26" s="113">
        <f>P26+R26+U26+V26</f>
        <v>10</v>
      </c>
      <c r="X26" s="81"/>
      <c r="Y26" s="120">
        <f>COUNTIF(E26:N26,"FALSE")</f>
        <v>0</v>
      </c>
      <c r="Z26" s="120">
        <f>COUNTIF(E26:N26,"")</f>
        <v>10</v>
      </c>
      <c r="AA26" s="120" t="str">
        <f>IF(U26=W26,"No data", IF(V26=W26,"NA", IF(U26+V26=W26,"NA", S26)))</f>
        <v>No data</v>
      </c>
    </row>
    <row r="27" spans="1:27">
      <c r="A27" s="163"/>
      <c r="B27" s="161" t="s">
        <v>73</v>
      </c>
      <c r="C27" s="150" t="s">
        <v>65</v>
      </c>
      <c r="D27" s="68" t="s">
        <v>66</v>
      </c>
      <c r="E27" s="5" t="b">
        <f>IF(E26="No","NA", IF(E26="Yes",""))</f>
        <v>0</v>
      </c>
      <c r="F27" s="5" t="b">
        <f t="shared" ref="F27:M27" si="28">IF(F26="No","NA", IF(F26="Yes",""))</f>
        <v>0</v>
      </c>
      <c r="G27" s="5" t="b">
        <f t="shared" si="28"/>
        <v>0</v>
      </c>
      <c r="H27" s="5" t="b">
        <f t="shared" si="28"/>
        <v>0</v>
      </c>
      <c r="I27" s="5" t="b">
        <f t="shared" si="28"/>
        <v>0</v>
      </c>
      <c r="J27" s="5" t="b">
        <f t="shared" si="28"/>
        <v>0</v>
      </c>
      <c r="K27" s="5" t="b">
        <f t="shared" si="28"/>
        <v>0</v>
      </c>
      <c r="L27" s="5" t="b">
        <f t="shared" si="28"/>
        <v>0</v>
      </c>
      <c r="M27" s="5" t="b">
        <f t="shared" si="28"/>
        <v>0</v>
      </c>
      <c r="N27" s="5" t="b">
        <f t="shared" ref="N27" si="29">IF(N26="No","NA", IF(N26="Yes",""))</f>
        <v>0</v>
      </c>
      <c r="P27" s="110">
        <f>COUNTIF(E27:N27,"Yes")</f>
        <v>0</v>
      </c>
      <c r="Q27" s="81" t="str">
        <f>IF(ISERROR(P27/T27),"%",P27/T27*100)</f>
        <v>%</v>
      </c>
      <c r="R27" s="81">
        <f>COUNTIF(E27:N27, "no")</f>
        <v>0</v>
      </c>
      <c r="S27" s="81" t="str">
        <f>IF(ISERROR(R27/T27),"%",R27/T27*100)</f>
        <v>%</v>
      </c>
      <c r="T27" s="81">
        <f>SUM(P27+R27)</f>
        <v>0</v>
      </c>
      <c r="U27" s="81">
        <f>Y27+Z27</f>
        <v>10</v>
      </c>
      <c r="V27" s="81">
        <f>COUNTIF(E27:N27,"NA")</f>
        <v>0</v>
      </c>
      <c r="W27" s="113">
        <f>P27+R27+U27+V27</f>
        <v>10</v>
      </c>
      <c r="X27" s="81"/>
      <c r="Y27" s="120">
        <f>COUNTIF(E27:N27,"FALSE")</f>
        <v>10</v>
      </c>
      <c r="Z27" s="120">
        <f>COUNTIF(E27:N27,"")</f>
        <v>0</v>
      </c>
      <c r="AA27" s="120" t="str">
        <f>IF(U27=W27,"No data", IF(V27=W27,"NA", IF(U27+V27=W27,"NA", Q27)))</f>
        <v>No data</v>
      </c>
    </row>
    <row r="28" spans="1:27">
      <c r="A28" s="164"/>
      <c r="B28" s="161"/>
      <c r="C28" s="150"/>
      <c r="D28" s="57" t="s">
        <v>67</v>
      </c>
      <c r="E28" s="5" t="b">
        <f>IF(E26="No","NA", IF(E26="Yes",""))</f>
        <v>0</v>
      </c>
      <c r="F28" s="5" t="b">
        <f t="shared" ref="F28:M28" si="30">IF(F26="No","NA", IF(F26="Yes",""))</f>
        <v>0</v>
      </c>
      <c r="G28" s="5" t="b">
        <f t="shared" si="30"/>
        <v>0</v>
      </c>
      <c r="H28" s="5" t="b">
        <f t="shared" si="30"/>
        <v>0</v>
      </c>
      <c r="I28" s="5" t="b">
        <f t="shared" si="30"/>
        <v>0</v>
      </c>
      <c r="J28" s="5" t="b">
        <f t="shared" si="30"/>
        <v>0</v>
      </c>
      <c r="K28" s="5" t="b">
        <f t="shared" si="30"/>
        <v>0</v>
      </c>
      <c r="L28" s="5" t="b">
        <f t="shared" si="30"/>
        <v>0</v>
      </c>
      <c r="M28" s="5" t="b">
        <f t="shared" si="30"/>
        <v>0</v>
      </c>
      <c r="N28" s="5" t="b">
        <f t="shared" ref="N28" si="31">IF(N26="No","NA", IF(N26="Yes",""))</f>
        <v>0</v>
      </c>
      <c r="P28" s="110">
        <f>COUNTIF(E28:N28,"Yes")</f>
        <v>0</v>
      </c>
      <c r="Q28" s="81" t="str">
        <f>IF(ISERROR(P28/T28),"%",P28/T28*100)</f>
        <v>%</v>
      </c>
      <c r="R28" s="81">
        <f>COUNTIF(E28:N28, "no")</f>
        <v>0</v>
      </c>
      <c r="S28" s="81" t="str">
        <f>IF(ISERROR(R28/T28),"%",R28/T28*100)</f>
        <v>%</v>
      </c>
      <c r="T28" s="81">
        <f>SUM(P28+R28)</f>
        <v>0</v>
      </c>
      <c r="U28" s="81">
        <f>Y28+Z28</f>
        <v>10</v>
      </c>
      <c r="V28" s="81">
        <f>COUNTIF(E28:N28,"NA")</f>
        <v>0</v>
      </c>
      <c r="W28" s="113">
        <f>P28+R28+U28+V28</f>
        <v>10</v>
      </c>
      <c r="X28" s="81"/>
      <c r="Y28" s="120">
        <f>COUNTIF(E28:N28,"FALSE")</f>
        <v>10</v>
      </c>
      <c r="Z28" s="120">
        <f>COUNTIF(E28:N28,"")</f>
        <v>0</v>
      </c>
      <c r="AA28" s="120" t="str">
        <f>IF(U28=W28,"No data", IF(V28=W28,"NA", IF(U28+V28=W28,"NA", Q28)))</f>
        <v>No data</v>
      </c>
    </row>
    <row r="29" spans="1:27">
      <c r="A29" s="164"/>
      <c r="B29" s="161"/>
      <c r="C29" s="150"/>
      <c r="D29" s="57" t="s">
        <v>68</v>
      </c>
      <c r="E29" s="5" t="b">
        <f>IF(E26="No","NA", IF(E26="Yes",""))</f>
        <v>0</v>
      </c>
      <c r="F29" s="5" t="b">
        <f t="shared" ref="F29:M29" si="32">IF(F26="No","NA", IF(F26="Yes",""))</f>
        <v>0</v>
      </c>
      <c r="G29" s="5" t="b">
        <f t="shared" si="32"/>
        <v>0</v>
      </c>
      <c r="H29" s="5" t="b">
        <f t="shared" si="32"/>
        <v>0</v>
      </c>
      <c r="I29" s="5" t="b">
        <f t="shared" si="32"/>
        <v>0</v>
      </c>
      <c r="J29" s="5" t="b">
        <f t="shared" si="32"/>
        <v>0</v>
      </c>
      <c r="K29" s="5" t="b">
        <f t="shared" si="32"/>
        <v>0</v>
      </c>
      <c r="L29" s="5" t="b">
        <f t="shared" si="32"/>
        <v>0</v>
      </c>
      <c r="M29" s="5" t="b">
        <f t="shared" si="32"/>
        <v>0</v>
      </c>
      <c r="N29" s="5" t="b">
        <f t="shared" ref="N29" si="33">IF(N26="No","NA", IF(N26="Yes",""))</f>
        <v>0</v>
      </c>
      <c r="P29" s="110">
        <f>COUNTIF(E29:N29,"Yes")</f>
        <v>0</v>
      </c>
      <c r="Q29" s="81" t="str">
        <f>IF(ISERROR(P29/T29),"%",P29/T29*100)</f>
        <v>%</v>
      </c>
      <c r="R29" s="81">
        <f>COUNTIF(E29:N29, "no")</f>
        <v>0</v>
      </c>
      <c r="S29" s="81" t="str">
        <f>IF(ISERROR(R29/T29),"%",R29/T29*100)</f>
        <v>%</v>
      </c>
      <c r="T29" s="81">
        <f>SUM(P29+R29)</f>
        <v>0</v>
      </c>
      <c r="U29" s="81">
        <f>Y29+Z29</f>
        <v>10</v>
      </c>
      <c r="V29" s="81">
        <f>COUNTIF(E29:N29,"NA")</f>
        <v>0</v>
      </c>
      <c r="W29" s="113">
        <f>P29+R29+U29+V29</f>
        <v>10</v>
      </c>
      <c r="X29" s="81"/>
      <c r="Y29" s="120">
        <f>COUNTIF(E29:N29,"FALSE")</f>
        <v>10</v>
      </c>
      <c r="Z29" s="120">
        <f>COUNTIF(E29:N29,"")</f>
        <v>0</v>
      </c>
      <c r="AA29" s="120" t="str">
        <f>IF(U29=W29,"No data", IF(V29=W29,"NA", IF(U29+V29=W29,"NA", Q29)))</f>
        <v>No data</v>
      </c>
    </row>
    <row r="30" spans="1:27">
      <c r="A30" s="165"/>
      <c r="B30" s="161"/>
      <c r="C30" s="150"/>
      <c r="D30" s="57" t="s">
        <v>16</v>
      </c>
      <c r="E30" s="5" t="b">
        <f>IF(E26="No","NA", IF(E26="Yes",""))</f>
        <v>0</v>
      </c>
      <c r="F30" s="5" t="b">
        <f t="shared" ref="F30:M30" si="34">IF(F26="No","NA", IF(F26="Yes",""))</f>
        <v>0</v>
      </c>
      <c r="G30" s="5" t="b">
        <f t="shared" si="34"/>
        <v>0</v>
      </c>
      <c r="H30" s="5" t="b">
        <f t="shared" si="34"/>
        <v>0</v>
      </c>
      <c r="I30" s="5" t="b">
        <f t="shared" si="34"/>
        <v>0</v>
      </c>
      <c r="J30" s="5" t="b">
        <f t="shared" si="34"/>
        <v>0</v>
      </c>
      <c r="K30" s="5" t="b">
        <f t="shared" si="34"/>
        <v>0</v>
      </c>
      <c r="L30" s="5" t="b">
        <f t="shared" si="34"/>
        <v>0</v>
      </c>
      <c r="M30" s="5" t="b">
        <f t="shared" si="34"/>
        <v>0</v>
      </c>
      <c r="N30" s="5" t="b">
        <f t="shared" ref="N30" si="35">IF(N26="No","NA", IF(N26="Yes",""))</f>
        <v>0</v>
      </c>
      <c r="P30" s="110">
        <f>COUNTIF(E30:N30,"Yes")</f>
        <v>0</v>
      </c>
      <c r="Q30" s="81" t="str">
        <f>IF(ISERROR(P30/T30),"%",P30/T30*100)</f>
        <v>%</v>
      </c>
      <c r="R30" s="81">
        <f>COUNTIF(E30:N30, "no")</f>
        <v>0</v>
      </c>
      <c r="S30" s="81" t="str">
        <f>IF(ISERROR(R30/T30),"%",R30/T30*100)</f>
        <v>%</v>
      </c>
      <c r="T30" s="81">
        <f>SUM(P30+R30)</f>
        <v>0</v>
      </c>
      <c r="U30" s="81">
        <f>Y30+Z30</f>
        <v>10</v>
      </c>
      <c r="V30" s="81">
        <f>COUNTIF(E30:N30,"NA")</f>
        <v>0</v>
      </c>
      <c r="W30" s="113">
        <f>P30+R30+U30+V30</f>
        <v>10</v>
      </c>
      <c r="X30" s="81"/>
      <c r="Y30" s="120">
        <f>COUNTIF(E30:N30,"FALSE")</f>
        <v>10</v>
      </c>
      <c r="Z30" s="120">
        <f>COUNTIF(E30:N30,"")</f>
        <v>0</v>
      </c>
      <c r="AA30" s="120" t="str">
        <f>IF(U30=W30,"No data", IF(V30=W30,"NA", IF(U30+V30=W30,"NA", Q30)))</f>
        <v>No data</v>
      </c>
    </row>
    <row r="31" spans="1:27" ht="45.75" customHeight="1">
      <c r="A31" s="56"/>
      <c r="B31" s="96" t="s">
        <v>74</v>
      </c>
      <c r="C31" s="49" t="s">
        <v>70</v>
      </c>
      <c r="D31" s="57" t="s">
        <v>71</v>
      </c>
      <c r="E31" s="5" t="b">
        <f>IF(E26="No","NA", IF(E26="Yes",""))</f>
        <v>0</v>
      </c>
      <c r="F31" s="5" t="b">
        <f t="shared" ref="F31:N31" si="36">IF(F26="No","NA", IF(F26="Yes",""))</f>
        <v>0</v>
      </c>
      <c r="G31" s="5" t="b">
        <f t="shared" si="36"/>
        <v>0</v>
      </c>
      <c r="H31" s="5" t="b">
        <f t="shared" si="36"/>
        <v>0</v>
      </c>
      <c r="I31" s="5" t="b">
        <f t="shared" si="36"/>
        <v>0</v>
      </c>
      <c r="J31" s="5" t="b">
        <f t="shared" si="36"/>
        <v>0</v>
      </c>
      <c r="K31" s="5" t="b">
        <f t="shared" si="36"/>
        <v>0</v>
      </c>
      <c r="L31" s="5" t="b">
        <f t="shared" si="36"/>
        <v>0</v>
      </c>
      <c r="M31" s="5" t="b">
        <f t="shared" si="36"/>
        <v>0</v>
      </c>
      <c r="N31" s="5" t="b">
        <f t="shared" si="36"/>
        <v>0</v>
      </c>
    </row>
    <row r="32" spans="1:27" ht="79.5" customHeight="1">
      <c r="A32" s="48"/>
      <c r="B32" s="96" t="s">
        <v>75</v>
      </c>
      <c r="C32" s="49" t="s">
        <v>79</v>
      </c>
      <c r="D32" s="60"/>
      <c r="E32" s="34"/>
      <c r="F32" s="34"/>
      <c r="G32" s="34"/>
      <c r="H32" s="34"/>
      <c r="I32" s="34"/>
      <c r="J32" s="34"/>
      <c r="K32" s="34"/>
      <c r="L32" s="34"/>
      <c r="M32" s="34"/>
      <c r="N32" s="34"/>
      <c r="P32" s="110">
        <f>COUNTIF(E32:N32,"Yes")</f>
        <v>0</v>
      </c>
      <c r="Q32" s="81" t="str">
        <f>IF(ISERROR(P32/T32),"%",P32/T32*100)</f>
        <v>%</v>
      </c>
      <c r="R32" s="81">
        <f>COUNTIF(E32:N32, "no")</f>
        <v>0</v>
      </c>
      <c r="S32" s="81" t="str">
        <f>IF(ISERROR(R32/T32),"%",R32/T32*100)</f>
        <v>%</v>
      </c>
      <c r="T32" s="81">
        <f>SUM(P32+R32)</f>
        <v>0</v>
      </c>
      <c r="U32" s="81">
        <f>Y32+Z32</f>
        <v>10</v>
      </c>
      <c r="V32" s="81">
        <f>COUNTIF(E32:N32,"NA")</f>
        <v>0</v>
      </c>
      <c r="W32" s="113">
        <f>P32+R32+U32+V32</f>
        <v>10</v>
      </c>
      <c r="X32" s="81"/>
      <c r="Y32" s="120">
        <f>COUNTIF(E32:N32,"FALSE")</f>
        <v>0</v>
      </c>
      <c r="Z32" s="120">
        <f>COUNTIF(E32:N32,"")</f>
        <v>10</v>
      </c>
      <c r="AA32" s="120" t="str">
        <f>IF(U32=W32,"No data", IF(V32=W32,"NA", IF(U32+V32=W32,"NA", S32)))</f>
        <v>No data</v>
      </c>
    </row>
    <row r="33" spans="1:27">
      <c r="A33" s="163"/>
      <c r="B33" s="161" t="s">
        <v>76</v>
      </c>
      <c r="C33" s="150" t="s">
        <v>65</v>
      </c>
      <c r="D33" s="68" t="s">
        <v>66</v>
      </c>
      <c r="E33" s="5" t="b">
        <f>IF(E32="no","NA", IF(E32="Yes",""))</f>
        <v>0</v>
      </c>
      <c r="F33" s="5" t="b">
        <f t="shared" ref="F33:M33" si="37">IF(F32="no","NA", IF(F32="Yes",""))</f>
        <v>0</v>
      </c>
      <c r="G33" s="5" t="b">
        <f t="shared" si="37"/>
        <v>0</v>
      </c>
      <c r="H33" s="5" t="b">
        <f t="shared" si="37"/>
        <v>0</v>
      </c>
      <c r="I33" s="5" t="b">
        <f t="shared" si="37"/>
        <v>0</v>
      </c>
      <c r="J33" s="5" t="b">
        <f t="shared" si="37"/>
        <v>0</v>
      </c>
      <c r="K33" s="5" t="b">
        <f t="shared" si="37"/>
        <v>0</v>
      </c>
      <c r="L33" s="5" t="b">
        <f t="shared" si="37"/>
        <v>0</v>
      </c>
      <c r="M33" s="5" t="b">
        <f t="shared" si="37"/>
        <v>0</v>
      </c>
      <c r="N33" s="5" t="b">
        <f t="shared" ref="N33" si="38">IF(N32="no","NA", IF(N32="Yes",""))</f>
        <v>0</v>
      </c>
      <c r="P33" s="110">
        <f>COUNTIF(E33:N33,"Yes")</f>
        <v>0</v>
      </c>
      <c r="Q33" s="81" t="str">
        <f>IF(ISERROR(P33/T33),"%",P33/T33*100)</f>
        <v>%</v>
      </c>
      <c r="R33" s="81">
        <f>COUNTIF(E33:N33, "no")</f>
        <v>0</v>
      </c>
      <c r="S33" s="81" t="str">
        <f>IF(ISERROR(R33/T33),"%",R33/T33*100)</f>
        <v>%</v>
      </c>
      <c r="T33" s="81">
        <f>SUM(P33+R33)</f>
        <v>0</v>
      </c>
      <c r="U33" s="81">
        <f>Y33+Z33</f>
        <v>10</v>
      </c>
      <c r="V33" s="81">
        <f>COUNTIF(E33:N33,"NA")</f>
        <v>0</v>
      </c>
      <c r="W33" s="113">
        <f>P33+R33+U33+V33</f>
        <v>10</v>
      </c>
      <c r="X33" s="81"/>
      <c r="Y33" s="120">
        <f>COUNTIF(E33:N33,"FALSE")</f>
        <v>10</v>
      </c>
      <c r="Z33" s="120">
        <f>COUNTIF(E33:N33,"")</f>
        <v>0</v>
      </c>
      <c r="AA33" s="120" t="str">
        <f>IF(U33=W33,"No data", IF(V33=W33,"NA", IF(U33+V33=W33,"NA", Q33)))</f>
        <v>No data</v>
      </c>
    </row>
    <row r="34" spans="1:27">
      <c r="A34" s="164"/>
      <c r="B34" s="161"/>
      <c r="C34" s="150"/>
      <c r="D34" s="57" t="s">
        <v>67</v>
      </c>
      <c r="E34" s="5" t="b">
        <f>IF(E32="no","NA", IF(E32="Yes",""))</f>
        <v>0</v>
      </c>
      <c r="F34" s="5" t="b">
        <f t="shared" ref="F34:M34" si="39">IF(F32="no","NA", IF(F32="Yes",""))</f>
        <v>0</v>
      </c>
      <c r="G34" s="5" t="b">
        <f t="shared" si="39"/>
        <v>0</v>
      </c>
      <c r="H34" s="5" t="b">
        <f t="shared" si="39"/>
        <v>0</v>
      </c>
      <c r="I34" s="5" t="b">
        <f t="shared" si="39"/>
        <v>0</v>
      </c>
      <c r="J34" s="5" t="b">
        <f t="shared" si="39"/>
        <v>0</v>
      </c>
      <c r="K34" s="5" t="b">
        <f t="shared" si="39"/>
        <v>0</v>
      </c>
      <c r="L34" s="5" t="b">
        <f t="shared" si="39"/>
        <v>0</v>
      </c>
      <c r="M34" s="5" t="b">
        <f t="shared" si="39"/>
        <v>0</v>
      </c>
      <c r="N34" s="5" t="b">
        <f t="shared" ref="N34" si="40">IF(N32="no","NA", IF(N32="Yes",""))</f>
        <v>0</v>
      </c>
      <c r="P34" s="110">
        <f>COUNTIF(E34:N34,"Yes")</f>
        <v>0</v>
      </c>
      <c r="Q34" s="81" t="str">
        <f>IF(ISERROR(P34/T34),"%",P34/T34*100)</f>
        <v>%</v>
      </c>
      <c r="R34" s="81">
        <f>COUNTIF(E34:N34, "no")</f>
        <v>0</v>
      </c>
      <c r="S34" s="81" t="str">
        <f>IF(ISERROR(R34/T34),"%",R34/T34*100)</f>
        <v>%</v>
      </c>
      <c r="T34" s="81">
        <f>SUM(P34+R34)</f>
        <v>0</v>
      </c>
      <c r="U34" s="81">
        <f>Y34+Z34</f>
        <v>10</v>
      </c>
      <c r="V34" s="81">
        <f>COUNTIF(E34:N34,"NA")</f>
        <v>0</v>
      </c>
      <c r="W34" s="113">
        <f>P34+R34+U34+V34</f>
        <v>10</v>
      </c>
      <c r="X34" s="81"/>
      <c r="Y34" s="120">
        <f>COUNTIF(E34:N34,"FALSE")</f>
        <v>10</v>
      </c>
      <c r="Z34" s="120">
        <f>COUNTIF(E34:N34,"")</f>
        <v>0</v>
      </c>
      <c r="AA34" s="120" t="str">
        <f>IF(U34=W34,"No data", IF(V34=W34,"NA", IF(U34+V34=W34,"NA", Q34)))</f>
        <v>No data</v>
      </c>
    </row>
    <row r="35" spans="1:27">
      <c r="A35" s="164"/>
      <c r="B35" s="161"/>
      <c r="C35" s="150"/>
      <c r="D35" s="57" t="s">
        <v>68</v>
      </c>
      <c r="E35" s="5" t="b">
        <f>IF(E32="no","NA", IF(E32="Yes",""))</f>
        <v>0</v>
      </c>
      <c r="F35" s="5" t="b">
        <f t="shared" ref="F35:M35" si="41">IF(F32="no","NA", IF(F32="Yes",""))</f>
        <v>0</v>
      </c>
      <c r="G35" s="5" t="b">
        <f t="shared" si="41"/>
        <v>0</v>
      </c>
      <c r="H35" s="5" t="b">
        <f t="shared" si="41"/>
        <v>0</v>
      </c>
      <c r="I35" s="5" t="b">
        <f t="shared" si="41"/>
        <v>0</v>
      </c>
      <c r="J35" s="5" t="b">
        <f t="shared" si="41"/>
        <v>0</v>
      </c>
      <c r="K35" s="5" t="b">
        <f t="shared" si="41"/>
        <v>0</v>
      </c>
      <c r="L35" s="5" t="b">
        <f t="shared" si="41"/>
        <v>0</v>
      </c>
      <c r="M35" s="5" t="b">
        <f t="shared" si="41"/>
        <v>0</v>
      </c>
      <c r="N35" s="5" t="b">
        <f t="shared" ref="N35" si="42">IF(N32="no","NA", IF(N32="Yes",""))</f>
        <v>0</v>
      </c>
      <c r="P35" s="110">
        <f>COUNTIF(E35:N35,"Yes")</f>
        <v>0</v>
      </c>
      <c r="Q35" s="81" t="str">
        <f>IF(ISERROR(P35/T35),"%",P35/T35*100)</f>
        <v>%</v>
      </c>
      <c r="R35" s="81">
        <f>COUNTIF(E35:N35, "no")</f>
        <v>0</v>
      </c>
      <c r="S35" s="81" t="str">
        <f>IF(ISERROR(R35/T35),"%",R35/T35*100)</f>
        <v>%</v>
      </c>
      <c r="T35" s="81">
        <f>SUM(P35+R35)</f>
        <v>0</v>
      </c>
      <c r="U35" s="81">
        <f>Y35+Z35</f>
        <v>10</v>
      </c>
      <c r="V35" s="81">
        <f>COUNTIF(E35:N35,"NA")</f>
        <v>0</v>
      </c>
      <c r="W35" s="113">
        <f>P35+R35+U35+V35</f>
        <v>10</v>
      </c>
      <c r="X35" s="81"/>
      <c r="Y35" s="120">
        <f>COUNTIF(E35:N35,"FALSE")</f>
        <v>10</v>
      </c>
      <c r="Z35" s="120">
        <f>COUNTIF(E35:N35,"")</f>
        <v>0</v>
      </c>
      <c r="AA35" s="120" t="str">
        <f>IF(U35=W35,"No data", IF(V35=W35,"NA", IF(U35+V35=W35,"NA", Q35)))</f>
        <v>No data</v>
      </c>
    </row>
    <row r="36" spans="1:27">
      <c r="A36" s="165"/>
      <c r="B36" s="161"/>
      <c r="C36" s="150"/>
      <c r="D36" s="57" t="s">
        <v>16</v>
      </c>
      <c r="E36" s="5" t="b">
        <f>IF(E32="no","NA", IF(E32="Yes",""))</f>
        <v>0</v>
      </c>
      <c r="F36" s="5" t="b">
        <f t="shared" ref="F36:M36" si="43">IF(F32="no","NA", IF(F32="Yes",""))</f>
        <v>0</v>
      </c>
      <c r="G36" s="5" t="b">
        <f t="shared" si="43"/>
        <v>0</v>
      </c>
      <c r="H36" s="5" t="b">
        <f t="shared" si="43"/>
        <v>0</v>
      </c>
      <c r="I36" s="5" t="b">
        <f t="shared" si="43"/>
        <v>0</v>
      </c>
      <c r="J36" s="5" t="b">
        <f t="shared" si="43"/>
        <v>0</v>
      </c>
      <c r="K36" s="5" t="b">
        <f t="shared" si="43"/>
        <v>0</v>
      </c>
      <c r="L36" s="5" t="b">
        <f t="shared" si="43"/>
        <v>0</v>
      </c>
      <c r="M36" s="5" t="b">
        <f t="shared" si="43"/>
        <v>0</v>
      </c>
      <c r="N36" s="5" t="b">
        <f t="shared" ref="N36" si="44">IF(N32="no","NA", IF(N32="Yes",""))</f>
        <v>0</v>
      </c>
      <c r="P36" s="110">
        <f>COUNTIF(E36:N36,"Yes")</f>
        <v>0</v>
      </c>
      <c r="Q36" s="81" t="str">
        <f>IF(ISERROR(P36/T36),"%",P36/T36*100)</f>
        <v>%</v>
      </c>
      <c r="R36" s="81">
        <f>COUNTIF(E36:N36, "no")</f>
        <v>0</v>
      </c>
      <c r="S36" s="81" t="str">
        <f>IF(ISERROR(R36/T36),"%",R36/T36*100)</f>
        <v>%</v>
      </c>
      <c r="T36" s="81">
        <f>SUM(P36+R36)</f>
        <v>0</v>
      </c>
      <c r="U36" s="81">
        <f>Y36+Z36</f>
        <v>10</v>
      </c>
      <c r="V36" s="81">
        <f>COUNTIF(E36:N36,"NA")</f>
        <v>0</v>
      </c>
      <c r="W36" s="113">
        <f>P36+R36+U36+V36</f>
        <v>10</v>
      </c>
      <c r="X36" s="81"/>
      <c r="Y36" s="120">
        <f>COUNTIF(E36:N36,"FALSE")</f>
        <v>10</v>
      </c>
      <c r="Z36" s="120">
        <f>COUNTIF(E36:N36,"")</f>
        <v>0</v>
      </c>
      <c r="AA36" s="120" t="str">
        <f>IF(U36=W36,"No data", IF(V36=W36,"NA", IF(U36+V36=W36,"NA", Q36)))</f>
        <v>No data</v>
      </c>
    </row>
    <row r="37" spans="1:27" ht="45.75" customHeight="1">
      <c r="A37" s="56"/>
      <c r="B37" s="96" t="s">
        <v>77</v>
      </c>
      <c r="C37" s="49" t="s">
        <v>70</v>
      </c>
      <c r="D37" s="57" t="s">
        <v>71</v>
      </c>
      <c r="E37" s="5" t="b">
        <f>IF(E32="no","NA", IF(E32="Yes",""))</f>
        <v>0</v>
      </c>
      <c r="F37" s="5" t="b">
        <f t="shared" ref="F37:N37" si="45">IF(F32="no","NA", IF(F32="Yes",""))</f>
        <v>0</v>
      </c>
      <c r="G37" s="5" t="b">
        <f t="shared" si="45"/>
        <v>0</v>
      </c>
      <c r="H37" s="5" t="b">
        <f t="shared" si="45"/>
        <v>0</v>
      </c>
      <c r="I37" s="5" t="b">
        <f t="shared" si="45"/>
        <v>0</v>
      </c>
      <c r="J37" s="5" t="b">
        <f t="shared" si="45"/>
        <v>0</v>
      </c>
      <c r="K37" s="5" t="b">
        <f t="shared" si="45"/>
        <v>0</v>
      </c>
      <c r="L37" s="5" t="b">
        <f t="shared" si="45"/>
        <v>0</v>
      </c>
      <c r="M37" s="5" t="b">
        <f t="shared" si="45"/>
        <v>0</v>
      </c>
      <c r="N37" s="5" t="b">
        <f t="shared" si="45"/>
        <v>0</v>
      </c>
    </row>
    <row r="38" spans="1:27">
      <c r="A38" s="171" t="s">
        <v>80</v>
      </c>
      <c r="B38" s="172"/>
      <c r="C38" s="172"/>
      <c r="D38" s="172"/>
      <c r="E38" s="172"/>
      <c r="F38" s="172"/>
      <c r="G38" s="172"/>
      <c r="H38" s="172"/>
      <c r="I38" s="172"/>
      <c r="J38" s="172"/>
      <c r="K38" s="172"/>
      <c r="L38" s="172"/>
      <c r="M38" s="172"/>
      <c r="N38" s="173"/>
    </row>
    <row r="39" spans="1:27" ht="45">
      <c r="A39" s="48"/>
      <c r="B39" s="96">
        <v>18</v>
      </c>
      <c r="C39" s="49" t="s">
        <v>81</v>
      </c>
      <c r="D39" s="47"/>
      <c r="E39" s="65"/>
      <c r="F39" s="65"/>
      <c r="G39" s="65"/>
      <c r="H39" s="65"/>
      <c r="I39" s="65"/>
      <c r="J39" s="65"/>
      <c r="K39" s="65"/>
      <c r="L39" s="65"/>
      <c r="M39" s="65"/>
      <c r="N39" s="65"/>
      <c r="P39" s="110">
        <f>COUNTIF(E39:N39,"Yes")</f>
        <v>0</v>
      </c>
      <c r="Q39" s="81" t="str">
        <f>IF(ISERROR(P39/T39),"%",P39/T39*100)</f>
        <v>%</v>
      </c>
      <c r="R39" s="81">
        <f>COUNTIF(E39:N39, "no")</f>
        <v>0</v>
      </c>
      <c r="S39" s="81" t="str">
        <f>IF(ISERROR(R39/T39),"%",R39/T39*100)</f>
        <v>%</v>
      </c>
      <c r="T39" s="81">
        <f>SUM(P39+R39)</f>
        <v>0</v>
      </c>
      <c r="U39" s="81">
        <f>Y39+Z39</f>
        <v>10</v>
      </c>
      <c r="V39" s="81">
        <f>COUNTIF(E39:N39,"NA")</f>
        <v>0</v>
      </c>
      <c r="W39" s="113">
        <f>P39+R39+U39+V39</f>
        <v>10</v>
      </c>
      <c r="X39" s="81"/>
      <c r="Y39" s="120">
        <f>COUNTIF(E39:N39,"FALSE")</f>
        <v>0</v>
      </c>
      <c r="Z39" s="120">
        <f>COUNTIF(E39:N39,"")</f>
        <v>10</v>
      </c>
      <c r="AA39" s="120" t="str">
        <f>IF(U39=W39,"No data", IF(V39=W39,"NA", IF(U39+V39=W39,"NA", Q39)))</f>
        <v>No data</v>
      </c>
    </row>
    <row r="40" spans="1:27" ht="15" customHeight="1">
      <c r="A40" s="168"/>
      <c r="B40" s="161">
        <v>19</v>
      </c>
      <c r="C40" s="150" t="s">
        <v>82</v>
      </c>
      <c r="D40" s="57" t="s">
        <v>431</v>
      </c>
      <c r="E40" s="65"/>
      <c r="F40" s="65"/>
      <c r="G40" s="65"/>
      <c r="H40" s="65"/>
      <c r="I40" s="65"/>
      <c r="J40" s="65"/>
      <c r="K40" s="65"/>
      <c r="L40" s="65"/>
      <c r="M40" s="65"/>
      <c r="N40" s="65"/>
      <c r="P40" s="110">
        <f>COUNTIF(E40:N40,"Yes")</f>
        <v>0</v>
      </c>
      <c r="Q40" s="81" t="str">
        <f>IF(ISERROR(P40/T40),"%",P40/T40*100)</f>
        <v>%</v>
      </c>
      <c r="R40" s="81">
        <f>COUNTIF(E40:N40, "no")</f>
        <v>0</v>
      </c>
      <c r="S40" s="81" t="str">
        <f>IF(ISERROR(R40/T40),"%",R40/T40*100)</f>
        <v>%</v>
      </c>
      <c r="T40" s="81">
        <f>SUM(P40+R40)</f>
        <v>0</v>
      </c>
      <c r="U40" s="81">
        <f>Y40+Z40</f>
        <v>10</v>
      </c>
      <c r="V40" s="81">
        <f>COUNTIF(E40:N40,"NA")</f>
        <v>0</v>
      </c>
      <c r="W40" s="113">
        <f>P40+R40+U40+V40</f>
        <v>10</v>
      </c>
      <c r="X40" s="81"/>
      <c r="Y40" s="120">
        <f>COUNTIF(E40:N40,"FALSE")</f>
        <v>0</v>
      </c>
      <c r="Z40" s="120">
        <f>COUNTIF(E40:N40,"")</f>
        <v>10</v>
      </c>
      <c r="AA40" s="120" t="str">
        <f>IF(U40=W40,"No data", IF(V40=W40,"NA", IF(U40+V40=W40,"NA", Q40)))</f>
        <v>No data</v>
      </c>
    </row>
    <row r="41" spans="1:27">
      <c r="A41" s="169"/>
      <c r="B41" s="161"/>
      <c r="C41" s="150"/>
      <c r="D41" s="57" t="s">
        <v>432</v>
      </c>
      <c r="E41" s="65"/>
      <c r="F41" s="65"/>
      <c r="G41" s="65"/>
      <c r="H41" s="65"/>
      <c r="I41" s="65"/>
      <c r="J41" s="65"/>
      <c r="K41" s="65"/>
      <c r="L41" s="65"/>
      <c r="M41" s="65"/>
      <c r="N41" s="65"/>
      <c r="P41" s="110">
        <f>COUNTIF(E41:N41,"Yes")</f>
        <v>0</v>
      </c>
      <c r="Q41" s="81" t="str">
        <f>IF(ISERROR(P41/T41),"%",P41/T41*100)</f>
        <v>%</v>
      </c>
      <c r="R41" s="81">
        <f>COUNTIF(E41:N41, "no")</f>
        <v>0</v>
      </c>
      <c r="S41" s="81" t="str">
        <f>IF(ISERROR(R41/T41),"%",R41/T41*100)</f>
        <v>%</v>
      </c>
      <c r="T41" s="81">
        <f>SUM(P41+R41)</f>
        <v>0</v>
      </c>
      <c r="U41" s="81">
        <f>Y41+Z41</f>
        <v>10</v>
      </c>
      <c r="V41" s="81">
        <f>COUNTIF(E41:N41,"NA")</f>
        <v>0</v>
      </c>
      <c r="W41" s="113">
        <f>P41+R41+U41+V41</f>
        <v>10</v>
      </c>
      <c r="X41" s="81"/>
      <c r="Y41" s="120">
        <f>COUNTIF(E41:N41,"FALSE")</f>
        <v>0</v>
      </c>
      <c r="Z41" s="120">
        <f>COUNTIF(E41:N41,"")</f>
        <v>10</v>
      </c>
      <c r="AA41" s="120" t="str">
        <f>IF(U41=W41,"No data", IF(V41=W41,"NA", IF(U41+V41=W41,"NA", Q41)))</f>
        <v>No data</v>
      </c>
    </row>
    <row r="42" spans="1:27">
      <c r="A42" s="170"/>
      <c r="B42" s="161"/>
      <c r="C42" s="150"/>
      <c r="D42" s="57" t="s">
        <v>433</v>
      </c>
      <c r="E42" s="65"/>
      <c r="F42" s="65"/>
      <c r="G42" s="65"/>
      <c r="H42" s="65"/>
      <c r="I42" s="65"/>
      <c r="J42" s="65"/>
      <c r="K42" s="65"/>
      <c r="L42" s="65"/>
      <c r="M42" s="65"/>
      <c r="N42" s="65"/>
      <c r="P42" s="110">
        <f>COUNTIF(E42:N42,"Yes")</f>
        <v>0</v>
      </c>
      <c r="Q42" s="81" t="str">
        <f>IF(ISERROR(P42/T42),"%",P42/T42*100)</f>
        <v>%</v>
      </c>
      <c r="R42" s="81">
        <f>COUNTIF(E42:N42, "no")</f>
        <v>0</v>
      </c>
      <c r="S42" s="81" t="str">
        <f>IF(ISERROR(R42/T42),"%",R42/T42*100)</f>
        <v>%</v>
      </c>
      <c r="T42" s="81">
        <f>SUM(P42+R42)</f>
        <v>0</v>
      </c>
      <c r="U42" s="81">
        <f>Y42+Z42</f>
        <v>10</v>
      </c>
      <c r="V42" s="81">
        <f>COUNTIF(E42:N42,"NA")</f>
        <v>0</v>
      </c>
      <c r="W42" s="113">
        <f>P42+R42+U42+V42</f>
        <v>10</v>
      </c>
      <c r="X42" s="81"/>
      <c r="Y42" s="120">
        <f>COUNTIF(E42:N42,"FALSE")</f>
        <v>0</v>
      </c>
      <c r="Z42" s="120">
        <f>COUNTIF(E42:N42,"")</f>
        <v>10</v>
      </c>
      <c r="AA42" s="120" t="str">
        <f>IF(U42=W42,"No data", IF(V42=W42,"NA", IF(U42+V42=W42,"NA", Q42)))</f>
        <v>No data</v>
      </c>
    </row>
    <row r="43" spans="1:27" ht="45" customHeight="1">
      <c r="A43" s="38"/>
      <c r="B43" s="96">
        <v>20</v>
      </c>
      <c r="C43" s="48" t="s">
        <v>84</v>
      </c>
      <c r="D43" s="47"/>
      <c r="E43" s="63"/>
      <c r="F43" s="63"/>
      <c r="G43" s="63"/>
      <c r="H43" s="63"/>
      <c r="I43" s="63"/>
      <c r="J43" s="63"/>
      <c r="K43" s="63"/>
      <c r="L43" s="63"/>
      <c r="M43" s="63"/>
      <c r="N43" s="63"/>
    </row>
    <row r="44" spans="1:27" ht="30" customHeight="1">
      <c r="A44" s="38"/>
      <c r="B44" s="92">
        <v>21</v>
      </c>
      <c r="C44" s="48" t="s">
        <v>85</v>
      </c>
      <c r="D44" s="47"/>
      <c r="E44" s="63"/>
      <c r="F44" s="63"/>
      <c r="G44" s="63"/>
      <c r="H44" s="63"/>
      <c r="I44" s="63"/>
      <c r="J44" s="63"/>
      <c r="K44" s="63"/>
      <c r="L44" s="63"/>
      <c r="M44" s="63"/>
      <c r="N44" s="63"/>
    </row>
    <row r="45" spans="1:27" ht="15" customHeight="1">
      <c r="A45" s="167"/>
      <c r="B45" s="161">
        <v>22</v>
      </c>
      <c r="C45" s="150" t="s">
        <v>86</v>
      </c>
      <c r="D45" s="57" t="s">
        <v>434</v>
      </c>
      <c r="E45" s="65"/>
      <c r="F45" s="65"/>
      <c r="G45" s="65"/>
      <c r="H45" s="65"/>
      <c r="I45" s="65"/>
      <c r="J45" s="65"/>
      <c r="K45" s="65"/>
      <c r="L45" s="65"/>
      <c r="M45" s="65"/>
      <c r="N45" s="65"/>
      <c r="P45" s="110">
        <f t="shared" ref="P45:P51" si="46">COUNTIF(E45:N45,"Yes")</f>
        <v>0</v>
      </c>
      <c r="Q45" s="81" t="str">
        <f t="shared" ref="Q45:Q51" si="47">IF(ISERROR(P45/T45),"%",P45/T45*100)</f>
        <v>%</v>
      </c>
      <c r="R45" s="81">
        <f t="shared" ref="R45:R51" si="48">COUNTIF(E45:N45, "no")</f>
        <v>0</v>
      </c>
      <c r="S45" s="81" t="str">
        <f t="shared" ref="S45:S51" si="49">IF(ISERROR(R45/T45),"%",R45/T45*100)</f>
        <v>%</v>
      </c>
      <c r="T45" s="81">
        <f t="shared" ref="T45:T51" si="50">SUM(P45+R45)</f>
        <v>0</v>
      </c>
      <c r="U45" s="81">
        <f t="shared" ref="U45:U51" si="51">Y45+Z45</f>
        <v>10</v>
      </c>
      <c r="V45" s="81">
        <f t="shared" ref="V45:V51" si="52">COUNTIF(E45:N45,"NA")</f>
        <v>0</v>
      </c>
      <c r="W45" s="113">
        <f t="shared" ref="W45:W51" si="53">P45+R45+U45+V45</f>
        <v>10</v>
      </c>
      <c r="X45" s="81"/>
      <c r="Y45" s="120">
        <f t="shared" ref="Y45:Y51" si="54">COUNTIF(E45:N45,"FALSE")</f>
        <v>0</v>
      </c>
      <c r="Z45" s="120">
        <f t="shared" ref="Z45:Z51" si="55">COUNTIF(E45:N45,"")</f>
        <v>10</v>
      </c>
      <c r="AA45" s="120" t="str">
        <f t="shared" ref="AA45:AA51" si="56">IF(U45=W45,"No data", IF(V45=W45,"NA", IF(U45+V45=W45,"NA", Q45)))</f>
        <v>No data</v>
      </c>
    </row>
    <row r="46" spans="1:27">
      <c r="A46" s="167"/>
      <c r="B46" s="161"/>
      <c r="C46" s="150"/>
      <c r="D46" s="57" t="s">
        <v>435</v>
      </c>
      <c r="E46" s="65"/>
      <c r="F46" s="65"/>
      <c r="G46" s="65"/>
      <c r="H46" s="65"/>
      <c r="I46" s="65"/>
      <c r="J46" s="65"/>
      <c r="K46" s="65"/>
      <c r="L46" s="65"/>
      <c r="M46" s="65"/>
      <c r="N46" s="65"/>
      <c r="P46" s="110">
        <f t="shared" si="46"/>
        <v>0</v>
      </c>
      <c r="Q46" s="81" t="str">
        <f t="shared" si="47"/>
        <v>%</v>
      </c>
      <c r="R46" s="81">
        <f t="shared" si="48"/>
        <v>0</v>
      </c>
      <c r="S46" s="81" t="str">
        <f t="shared" si="49"/>
        <v>%</v>
      </c>
      <c r="T46" s="81">
        <f t="shared" si="50"/>
        <v>0</v>
      </c>
      <c r="U46" s="81">
        <f t="shared" si="51"/>
        <v>10</v>
      </c>
      <c r="V46" s="81">
        <f t="shared" si="52"/>
        <v>0</v>
      </c>
      <c r="W46" s="113">
        <f t="shared" si="53"/>
        <v>10</v>
      </c>
      <c r="X46" s="81"/>
      <c r="Y46" s="120">
        <f t="shared" si="54"/>
        <v>0</v>
      </c>
      <c r="Z46" s="120">
        <f t="shared" si="55"/>
        <v>10</v>
      </c>
      <c r="AA46" s="120" t="str">
        <f t="shared" si="56"/>
        <v>No data</v>
      </c>
    </row>
    <row r="47" spans="1:27">
      <c r="A47" s="167"/>
      <c r="B47" s="161"/>
      <c r="C47" s="150"/>
      <c r="D47" s="57" t="s">
        <v>436</v>
      </c>
      <c r="E47" s="65"/>
      <c r="F47" s="65"/>
      <c r="G47" s="65"/>
      <c r="H47" s="65"/>
      <c r="I47" s="65"/>
      <c r="J47" s="65"/>
      <c r="K47" s="65"/>
      <c r="L47" s="65"/>
      <c r="M47" s="65"/>
      <c r="N47" s="65"/>
      <c r="P47" s="110">
        <f t="shared" si="46"/>
        <v>0</v>
      </c>
      <c r="Q47" s="81" t="str">
        <f t="shared" si="47"/>
        <v>%</v>
      </c>
      <c r="R47" s="81">
        <f t="shared" si="48"/>
        <v>0</v>
      </c>
      <c r="S47" s="81" t="str">
        <f t="shared" si="49"/>
        <v>%</v>
      </c>
      <c r="T47" s="81">
        <f t="shared" si="50"/>
        <v>0</v>
      </c>
      <c r="U47" s="81">
        <f t="shared" si="51"/>
        <v>10</v>
      </c>
      <c r="V47" s="81">
        <f t="shared" si="52"/>
        <v>0</v>
      </c>
      <c r="W47" s="113">
        <f t="shared" si="53"/>
        <v>10</v>
      </c>
      <c r="X47" s="81"/>
      <c r="Y47" s="120">
        <f t="shared" si="54"/>
        <v>0</v>
      </c>
      <c r="Z47" s="120">
        <f t="shared" si="55"/>
        <v>10</v>
      </c>
      <c r="AA47" s="120" t="str">
        <f t="shared" si="56"/>
        <v>No data</v>
      </c>
    </row>
    <row r="48" spans="1:27">
      <c r="A48" s="167"/>
      <c r="B48" s="161"/>
      <c r="C48" s="150"/>
      <c r="D48" s="57" t="s">
        <v>437</v>
      </c>
      <c r="E48" s="72"/>
      <c r="F48" s="72"/>
      <c r="G48" s="72"/>
      <c r="H48" s="72"/>
      <c r="I48" s="72"/>
      <c r="J48" s="72"/>
      <c r="K48" s="72"/>
      <c r="L48" s="72"/>
      <c r="M48" s="72"/>
      <c r="N48" s="72"/>
      <c r="P48" s="110">
        <f t="shared" si="46"/>
        <v>0</v>
      </c>
      <c r="Q48" s="81" t="str">
        <f t="shared" si="47"/>
        <v>%</v>
      </c>
      <c r="R48" s="81">
        <f t="shared" si="48"/>
        <v>0</v>
      </c>
      <c r="S48" s="81" t="str">
        <f t="shared" si="49"/>
        <v>%</v>
      </c>
      <c r="T48" s="81">
        <f t="shared" si="50"/>
        <v>0</v>
      </c>
      <c r="U48" s="81">
        <f t="shared" si="51"/>
        <v>10</v>
      </c>
      <c r="V48" s="81">
        <f t="shared" si="52"/>
        <v>0</v>
      </c>
      <c r="W48" s="113">
        <f t="shared" si="53"/>
        <v>10</v>
      </c>
      <c r="X48" s="81"/>
      <c r="Y48" s="120">
        <f t="shared" si="54"/>
        <v>0</v>
      </c>
      <c r="Z48" s="120">
        <f t="shared" si="55"/>
        <v>10</v>
      </c>
      <c r="AA48" s="120" t="str">
        <f t="shared" si="56"/>
        <v>No data</v>
      </c>
    </row>
    <row r="49" spans="1:27" ht="26.25" customHeight="1">
      <c r="A49" s="168"/>
      <c r="B49" s="161">
        <v>23</v>
      </c>
      <c r="C49" s="150" t="s">
        <v>87</v>
      </c>
      <c r="D49" s="57" t="s">
        <v>438</v>
      </c>
      <c r="E49" s="65"/>
      <c r="F49" s="65"/>
      <c r="G49" s="65"/>
      <c r="H49" s="65"/>
      <c r="I49" s="65"/>
      <c r="J49" s="65"/>
      <c r="K49" s="65"/>
      <c r="L49" s="65"/>
      <c r="M49" s="65"/>
      <c r="N49" s="65"/>
      <c r="P49" s="110">
        <f t="shared" si="46"/>
        <v>0</v>
      </c>
      <c r="Q49" s="81" t="str">
        <f t="shared" si="47"/>
        <v>%</v>
      </c>
      <c r="R49" s="81">
        <f t="shared" si="48"/>
        <v>0</v>
      </c>
      <c r="S49" s="81" t="str">
        <f t="shared" si="49"/>
        <v>%</v>
      </c>
      <c r="T49" s="81">
        <f t="shared" si="50"/>
        <v>0</v>
      </c>
      <c r="U49" s="81">
        <f t="shared" si="51"/>
        <v>10</v>
      </c>
      <c r="V49" s="81">
        <f t="shared" si="52"/>
        <v>0</v>
      </c>
      <c r="W49" s="113">
        <f t="shared" si="53"/>
        <v>10</v>
      </c>
      <c r="X49" s="81"/>
      <c r="Y49" s="120">
        <f t="shared" si="54"/>
        <v>0</v>
      </c>
      <c r="Z49" s="120">
        <f t="shared" si="55"/>
        <v>10</v>
      </c>
      <c r="AA49" s="120" t="str">
        <f t="shared" si="56"/>
        <v>No data</v>
      </c>
    </row>
    <row r="50" spans="1:27" ht="26.25" customHeight="1">
      <c r="A50" s="169"/>
      <c r="B50" s="161"/>
      <c r="C50" s="150"/>
      <c r="D50" s="57" t="s">
        <v>439</v>
      </c>
      <c r="E50" s="65"/>
      <c r="F50" s="65"/>
      <c r="G50" s="65"/>
      <c r="H50" s="65"/>
      <c r="I50" s="65"/>
      <c r="J50" s="65"/>
      <c r="K50" s="65"/>
      <c r="L50" s="65"/>
      <c r="M50" s="65"/>
      <c r="N50" s="65"/>
      <c r="P50" s="110">
        <f t="shared" si="46"/>
        <v>0</v>
      </c>
      <c r="Q50" s="81" t="str">
        <f t="shared" si="47"/>
        <v>%</v>
      </c>
      <c r="R50" s="81">
        <f t="shared" si="48"/>
        <v>0</v>
      </c>
      <c r="S50" s="81" t="str">
        <f t="shared" si="49"/>
        <v>%</v>
      </c>
      <c r="T50" s="81">
        <f t="shared" si="50"/>
        <v>0</v>
      </c>
      <c r="U50" s="81">
        <f t="shared" si="51"/>
        <v>10</v>
      </c>
      <c r="V50" s="81">
        <f t="shared" si="52"/>
        <v>0</v>
      </c>
      <c r="W50" s="113">
        <f t="shared" si="53"/>
        <v>10</v>
      </c>
      <c r="X50" s="81"/>
      <c r="Y50" s="120">
        <f t="shared" si="54"/>
        <v>0</v>
      </c>
      <c r="Z50" s="120">
        <f t="shared" si="55"/>
        <v>10</v>
      </c>
      <c r="AA50" s="120" t="str">
        <f t="shared" si="56"/>
        <v>No data</v>
      </c>
    </row>
    <row r="51" spans="1:27" ht="26.25" customHeight="1">
      <c r="A51" s="170"/>
      <c r="B51" s="161"/>
      <c r="C51" s="150"/>
      <c r="D51" s="57" t="s">
        <v>440</v>
      </c>
      <c r="E51" s="65"/>
      <c r="F51" s="65"/>
      <c r="G51" s="65"/>
      <c r="H51" s="65"/>
      <c r="I51" s="65"/>
      <c r="J51" s="65"/>
      <c r="K51" s="65"/>
      <c r="L51" s="65"/>
      <c r="M51" s="65"/>
      <c r="N51" s="65"/>
      <c r="P51" s="110">
        <f t="shared" si="46"/>
        <v>0</v>
      </c>
      <c r="Q51" s="81" t="str">
        <f t="shared" si="47"/>
        <v>%</v>
      </c>
      <c r="R51" s="81">
        <f t="shared" si="48"/>
        <v>0</v>
      </c>
      <c r="S51" s="81" t="str">
        <f t="shared" si="49"/>
        <v>%</v>
      </c>
      <c r="T51" s="81">
        <f t="shared" si="50"/>
        <v>0</v>
      </c>
      <c r="U51" s="81">
        <f t="shared" si="51"/>
        <v>10</v>
      </c>
      <c r="V51" s="81">
        <f t="shared" si="52"/>
        <v>0</v>
      </c>
      <c r="W51" s="113">
        <f t="shared" si="53"/>
        <v>10</v>
      </c>
      <c r="X51" s="81"/>
      <c r="Y51" s="120">
        <f t="shared" si="54"/>
        <v>0</v>
      </c>
      <c r="Z51" s="120">
        <f t="shared" si="55"/>
        <v>10</v>
      </c>
      <c r="AA51" s="120" t="str">
        <f t="shared" si="56"/>
        <v>No data</v>
      </c>
    </row>
    <row r="52" spans="1:27">
      <c r="A52" s="144" t="s">
        <v>88</v>
      </c>
      <c r="B52" s="144"/>
      <c r="C52" s="144"/>
      <c r="D52" s="144"/>
      <c r="E52" s="144"/>
      <c r="F52" s="144"/>
      <c r="G52" s="144"/>
      <c r="H52" s="144"/>
      <c r="I52" s="144"/>
      <c r="J52" s="144"/>
      <c r="K52" s="144"/>
      <c r="L52" s="144"/>
      <c r="M52" s="144"/>
      <c r="N52" s="144"/>
    </row>
    <row r="53" spans="1:27" ht="30">
      <c r="A53" s="48"/>
      <c r="B53" s="96">
        <v>24</v>
      </c>
      <c r="C53" s="69" t="s">
        <v>89</v>
      </c>
      <c r="D53" s="38"/>
      <c r="E53" s="70"/>
      <c r="F53" s="70"/>
      <c r="G53" s="70"/>
      <c r="H53" s="70"/>
      <c r="I53" s="70"/>
      <c r="J53" s="70"/>
      <c r="K53" s="70"/>
      <c r="L53" s="70"/>
      <c r="M53" s="70"/>
      <c r="N53" s="70"/>
      <c r="P53" s="110">
        <f>COUNTIF(E53:N53,"Yes")</f>
        <v>0</v>
      </c>
      <c r="Q53" s="81" t="str">
        <f>IF(ISERROR(P53/T53),"%",P53/T53*100)</f>
        <v>%</v>
      </c>
      <c r="R53" s="81">
        <f>COUNTIF(E53:N53, "no")</f>
        <v>0</v>
      </c>
      <c r="S53" s="81" t="str">
        <f>IF(ISERROR(R53/T53),"%",R53/T53*100)</f>
        <v>%</v>
      </c>
      <c r="T53" s="81">
        <f>SUM(P53+R53)</f>
        <v>0</v>
      </c>
      <c r="U53" s="81">
        <f>Y53+Z53</f>
        <v>10</v>
      </c>
      <c r="V53" s="81">
        <f>COUNTIF(E53:N53,"NA")</f>
        <v>0</v>
      </c>
      <c r="W53" s="113">
        <f>P53+R53+U53+V53</f>
        <v>10</v>
      </c>
      <c r="X53" s="81"/>
      <c r="Y53" s="120">
        <f>COUNTIF(E53:N53,"FALSE")</f>
        <v>0</v>
      </c>
      <c r="Z53" s="120">
        <f>COUNTIF(E53:N53,"")</f>
        <v>10</v>
      </c>
      <c r="AA53" s="120" t="str">
        <f>IF(U53=W53,"No data", IF(V53=W53,"NA", IF(U53+V53=W53,"NA", Q53)))</f>
        <v>No data</v>
      </c>
    </row>
    <row r="54" spans="1:27" ht="45">
      <c r="A54" s="56"/>
      <c r="B54" s="96">
        <v>25</v>
      </c>
      <c r="C54" s="48" t="s">
        <v>90</v>
      </c>
      <c r="D54" s="38"/>
      <c r="E54" s="58"/>
      <c r="F54" s="58"/>
      <c r="G54" s="58"/>
      <c r="H54" s="58"/>
      <c r="I54" s="58"/>
      <c r="J54" s="58"/>
      <c r="K54" s="58"/>
      <c r="L54" s="58"/>
      <c r="M54" s="58"/>
      <c r="N54" s="58"/>
    </row>
    <row r="55" spans="1:27" ht="45">
      <c r="A55" s="56"/>
      <c r="B55" s="96">
        <v>26</v>
      </c>
      <c r="C55" s="48" t="s">
        <v>91</v>
      </c>
      <c r="D55" s="38"/>
      <c r="E55" s="58"/>
      <c r="F55" s="58"/>
      <c r="G55" s="58"/>
      <c r="H55" s="58"/>
      <c r="I55" s="58"/>
      <c r="J55" s="58"/>
      <c r="K55" s="58"/>
      <c r="L55" s="58"/>
      <c r="M55" s="58"/>
      <c r="N55" s="58"/>
    </row>
    <row r="56" spans="1:27" ht="30">
      <c r="A56" s="56"/>
      <c r="B56" s="96">
        <v>27</v>
      </c>
      <c r="C56" s="48" t="s">
        <v>96</v>
      </c>
      <c r="D56" s="57" t="s">
        <v>71</v>
      </c>
      <c r="E56" s="63"/>
      <c r="F56" s="63"/>
      <c r="G56" s="63"/>
      <c r="H56" s="63"/>
      <c r="I56" s="63"/>
      <c r="J56" s="63"/>
      <c r="K56" s="63"/>
      <c r="L56" s="63"/>
      <c r="M56" s="63"/>
      <c r="N56" s="63"/>
    </row>
    <row r="57" spans="1:27" ht="30" customHeight="1">
      <c r="A57" s="166"/>
      <c r="B57" s="161">
        <v>28</v>
      </c>
      <c r="C57" s="150" t="s">
        <v>97</v>
      </c>
      <c r="D57" s="48" t="s">
        <v>102</v>
      </c>
      <c r="E57" s="5"/>
      <c r="F57" s="5"/>
      <c r="G57" s="5"/>
      <c r="H57" s="5"/>
      <c r="I57" s="5"/>
      <c r="J57" s="5"/>
      <c r="K57" s="5"/>
      <c r="L57" s="5"/>
      <c r="M57" s="5"/>
      <c r="N57" s="5"/>
      <c r="P57" s="110">
        <f t="shared" ref="P57:P65" si="57">COUNTIF(E57:N57,"Yes")</f>
        <v>0</v>
      </c>
      <c r="Q57" s="81" t="str">
        <f t="shared" ref="Q57:Q65" si="58">IF(ISERROR(P57/T57),"%",P57/T57*100)</f>
        <v>%</v>
      </c>
      <c r="R57" s="81">
        <f t="shared" ref="R57:R65" si="59">COUNTIF(E57:N57, "no")</f>
        <v>0</v>
      </c>
      <c r="S57" s="81" t="str">
        <f t="shared" ref="S57:S65" si="60">IF(ISERROR(R57/T57),"%",R57/T57*100)</f>
        <v>%</v>
      </c>
      <c r="T57" s="81">
        <f t="shared" ref="T57:T65" si="61">SUM(P57+R57)</f>
        <v>0</v>
      </c>
      <c r="U57" s="81">
        <f t="shared" ref="U57:U65" si="62">Y57+Z57</f>
        <v>10</v>
      </c>
      <c r="V57" s="81">
        <f t="shared" ref="V57:V65" si="63">COUNTIF(E57:N57,"NA")</f>
        <v>0</v>
      </c>
      <c r="W57" s="113">
        <f t="shared" ref="W57:W65" si="64">P57+R57+U57+V57</f>
        <v>10</v>
      </c>
      <c r="X57" s="81"/>
      <c r="Y57" s="120">
        <f t="shared" ref="Y57:Y65" si="65">COUNTIF(E57:N57,"FALSE")</f>
        <v>0</v>
      </c>
      <c r="Z57" s="120">
        <f t="shared" ref="Z57:Z65" si="66">COUNTIF(E57:N57,"")</f>
        <v>10</v>
      </c>
      <c r="AA57" s="120" t="str">
        <f t="shared" ref="AA57:AA65" si="67">IF(U57=W57,"No data", IF(V57=W57,"NA", IF(U57+V57=W57,"NA", Q57)))</f>
        <v>No data</v>
      </c>
    </row>
    <row r="58" spans="1:27" ht="30">
      <c r="A58" s="166"/>
      <c r="B58" s="161"/>
      <c r="C58" s="150"/>
      <c r="D58" s="48" t="s">
        <v>100</v>
      </c>
      <c r="E58" s="5"/>
      <c r="F58" s="5"/>
      <c r="G58" s="5"/>
      <c r="H58" s="5"/>
      <c r="I58" s="5"/>
      <c r="J58" s="5"/>
      <c r="K58" s="5"/>
      <c r="L58" s="5"/>
      <c r="M58" s="5"/>
      <c r="N58" s="5"/>
      <c r="P58" s="110">
        <f t="shared" si="57"/>
        <v>0</v>
      </c>
      <c r="Q58" s="81" t="str">
        <f t="shared" si="58"/>
        <v>%</v>
      </c>
      <c r="R58" s="81">
        <f t="shared" si="59"/>
        <v>0</v>
      </c>
      <c r="S58" s="81" t="str">
        <f t="shared" si="60"/>
        <v>%</v>
      </c>
      <c r="T58" s="81">
        <f t="shared" si="61"/>
        <v>0</v>
      </c>
      <c r="U58" s="81">
        <f t="shared" si="62"/>
        <v>10</v>
      </c>
      <c r="V58" s="81">
        <f t="shared" si="63"/>
        <v>0</v>
      </c>
      <c r="W58" s="113">
        <f t="shared" si="64"/>
        <v>10</v>
      </c>
      <c r="X58" s="81"/>
      <c r="Y58" s="120">
        <f t="shared" si="65"/>
        <v>0</v>
      </c>
      <c r="Z58" s="120">
        <f t="shared" si="66"/>
        <v>10</v>
      </c>
      <c r="AA58" s="120" t="str">
        <f t="shared" si="67"/>
        <v>No data</v>
      </c>
    </row>
    <row r="59" spans="1:27">
      <c r="A59" s="166"/>
      <c r="B59" s="161"/>
      <c r="C59" s="150"/>
      <c r="D59" s="57" t="s">
        <v>98</v>
      </c>
      <c r="E59" s="5"/>
      <c r="F59" s="5"/>
      <c r="G59" s="5"/>
      <c r="H59" s="5"/>
      <c r="I59" s="5"/>
      <c r="J59" s="5"/>
      <c r="K59" s="5"/>
      <c r="L59" s="5"/>
      <c r="M59" s="5"/>
      <c r="N59" s="5"/>
      <c r="P59" s="110">
        <f t="shared" si="57"/>
        <v>0</v>
      </c>
      <c r="Q59" s="81" t="str">
        <f t="shared" si="58"/>
        <v>%</v>
      </c>
      <c r="R59" s="81">
        <f t="shared" si="59"/>
        <v>0</v>
      </c>
      <c r="S59" s="81" t="str">
        <f t="shared" si="60"/>
        <v>%</v>
      </c>
      <c r="T59" s="81">
        <f t="shared" si="61"/>
        <v>0</v>
      </c>
      <c r="U59" s="81">
        <f t="shared" si="62"/>
        <v>10</v>
      </c>
      <c r="V59" s="81">
        <f t="shared" si="63"/>
        <v>0</v>
      </c>
      <c r="W59" s="113">
        <f t="shared" si="64"/>
        <v>10</v>
      </c>
      <c r="X59" s="81"/>
      <c r="Y59" s="120">
        <f t="shared" si="65"/>
        <v>0</v>
      </c>
      <c r="Z59" s="120">
        <f t="shared" si="66"/>
        <v>10</v>
      </c>
      <c r="AA59" s="120" t="str">
        <f t="shared" si="67"/>
        <v>No data</v>
      </c>
    </row>
    <row r="60" spans="1:27">
      <c r="A60" s="166"/>
      <c r="B60" s="161"/>
      <c r="C60" s="150"/>
      <c r="D60" s="57" t="s">
        <v>99</v>
      </c>
      <c r="E60" s="5"/>
      <c r="F60" s="5"/>
      <c r="G60" s="5"/>
      <c r="H60" s="5"/>
      <c r="I60" s="5"/>
      <c r="J60" s="5"/>
      <c r="K60" s="5"/>
      <c r="L60" s="5"/>
      <c r="M60" s="5"/>
      <c r="N60" s="5"/>
      <c r="P60" s="110">
        <f t="shared" si="57"/>
        <v>0</v>
      </c>
      <c r="Q60" s="81" t="str">
        <f t="shared" si="58"/>
        <v>%</v>
      </c>
      <c r="R60" s="81">
        <f t="shared" si="59"/>
        <v>0</v>
      </c>
      <c r="S60" s="81" t="str">
        <f t="shared" si="60"/>
        <v>%</v>
      </c>
      <c r="T60" s="81">
        <f t="shared" si="61"/>
        <v>0</v>
      </c>
      <c r="U60" s="81">
        <f t="shared" si="62"/>
        <v>10</v>
      </c>
      <c r="V60" s="81">
        <f t="shared" si="63"/>
        <v>0</v>
      </c>
      <c r="W60" s="113">
        <f t="shared" si="64"/>
        <v>10</v>
      </c>
      <c r="X60" s="81"/>
      <c r="Y60" s="120">
        <f t="shared" si="65"/>
        <v>0</v>
      </c>
      <c r="Z60" s="120">
        <f t="shared" si="66"/>
        <v>10</v>
      </c>
      <c r="AA60" s="120" t="str">
        <f t="shared" si="67"/>
        <v>No data</v>
      </c>
    </row>
    <row r="61" spans="1:27">
      <c r="A61" s="166"/>
      <c r="B61" s="161"/>
      <c r="C61" s="150"/>
      <c r="D61" s="57" t="s">
        <v>101</v>
      </c>
      <c r="E61" s="5"/>
      <c r="F61" s="5"/>
      <c r="G61" s="5"/>
      <c r="H61" s="5"/>
      <c r="I61" s="5"/>
      <c r="J61" s="5"/>
      <c r="K61" s="5"/>
      <c r="L61" s="5"/>
      <c r="M61" s="5"/>
      <c r="N61" s="5"/>
      <c r="P61" s="110">
        <f t="shared" si="57"/>
        <v>0</v>
      </c>
      <c r="Q61" s="81" t="str">
        <f t="shared" si="58"/>
        <v>%</v>
      </c>
      <c r="R61" s="81">
        <f t="shared" si="59"/>
        <v>0</v>
      </c>
      <c r="S61" s="81" t="str">
        <f t="shared" si="60"/>
        <v>%</v>
      </c>
      <c r="T61" s="81">
        <f t="shared" si="61"/>
        <v>0</v>
      </c>
      <c r="U61" s="81">
        <f t="shared" si="62"/>
        <v>10</v>
      </c>
      <c r="V61" s="81">
        <f t="shared" si="63"/>
        <v>0</v>
      </c>
      <c r="W61" s="113">
        <f t="shared" si="64"/>
        <v>10</v>
      </c>
      <c r="X61" s="81"/>
      <c r="Y61" s="120">
        <f t="shared" si="65"/>
        <v>0</v>
      </c>
      <c r="Z61" s="120">
        <f t="shared" si="66"/>
        <v>10</v>
      </c>
      <c r="AA61" s="120" t="str">
        <f t="shared" si="67"/>
        <v>No data</v>
      </c>
    </row>
    <row r="62" spans="1:27">
      <c r="A62" s="166"/>
      <c r="B62" s="161"/>
      <c r="C62" s="150"/>
      <c r="D62" s="57" t="s">
        <v>45</v>
      </c>
      <c r="E62" s="5"/>
      <c r="F62" s="5"/>
      <c r="G62" s="5"/>
      <c r="H62" s="5"/>
      <c r="I62" s="5"/>
      <c r="J62" s="5"/>
      <c r="K62" s="5"/>
      <c r="L62" s="5"/>
      <c r="M62" s="5"/>
      <c r="N62" s="5"/>
      <c r="P62" s="110">
        <f t="shared" si="57"/>
        <v>0</v>
      </c>
      <c r="Q62" s="81" t="str">
        <f t="shared" si="58"/>
        <v>%</v>
      </c>
      <c r="R62" s="81">
        <f t="shared" si="59"/>
        <v>0</v>
      </c>
      <c r="S62" s="81" t="str">
        <f t="shared" si="60"/>
        <v>%</v>
      </c>
      <c r="T62" s="81">
        <f t="shared" si="61"/>
        <v>0</v>
      </c>
      <c r="U62" s="81">
        <f t="shared" si="62"/>
        <v>10</v>
      </c>
      <c r="V62" s="81">
        <f t="shared" si="63"/>
        <v>0</v>
      </c>
      <c r="W62" s="113">
        <f t="shared" si="64"/>
        <v>10</v>
      </c>
      <c r="X62" s="81"/>
      <c r="Y62" s="120">
        <f t="shared" si="65"/>
        <v>0</v>
      </c>
      <c r="Z62" s="120">
        <f t="shared" si="66"/>
        <v>10</v>
      </c>
      <c r="AA62" s="120" t="str">
        <f t="shared" si="67"/>
        <v>No data</v>
      </c>
    </row>
    <row r="63" spans="1:27" ht="60" customHeight="1">
      <c r="A63" s="56"/>
      <c r="B63" s="96">
        <v>29</v>
      </c>
      <c r="C63" s="48" t="s">
        <v>103</v>
      </c>
      <c r="D63" s="33"/>
      <c r="E63" s="34"/>
      <c r="F63" s="34"/>
      <c r="G63" s="34"/>
      <c r="H63" s="34"/>
      <c r="I63" s="34"/>
      <c r="J63" s="34"/>
      <c r="K63" s="34"/>
      <c r="L63" s="34"/>
      <c r="M63" s="34"/>
      <c r="N63" s="34"/>
      <c r="P63" s="110">
        <f t="shared" si="57"/>
        <v>0</v>
      </c>
      <c r="Q63" s="81" t="str">
        <f t="shared" si="58"/>
        <v>%</v>
      </c>
      <c r="R63" s="81">
        <f t="shared" si="59"/>
        <v>0</v>
      </c>
      <c r="S63" s="81" t="str">
        <f t="shared" si="60"/>
        <v>%</v>
      </c>
      <c r="T63" s="81">
        <f t="shared" si="61"/>
        <v>0</v>
      </c>
      <c r="U63" s="81">
        <f t="shared" si="62"/>
        <v>10</v>
      </c>
      <c r="V63" s="81">
        <f t="shared" si="63"/>
        <v>0</v>
      </c>
      <c r="W63" s="113">
        <f t="shared" si="64"/>
        <v>10</v>
      </c>
      <c r="X63" s="81"/>
      <c r="Y63" s="120">
        <f t="shared" si="65"/>
        <v>0</v>
      </c>
      <c r="Z63" s="120">
        <f t="shared" si="66"/>
        <v>10</v>
      </c>
      <c r="AA63" s="120" t="str">
        <f t="shared" si="67"/>
        <v>No data</v>
      </c>
    </row>
    <row r="64" spans="1:27" ht="60" customHeight="1">
      <c r="A64" s="56"/>
      <c r="B64" s="12">
        <v>30</v>
      </c>
      <c r="C64" s="71" t="s">
        <v>105</v>
      </c>
      <c r="D64" s="38"/>
      <c r="E64" s="26"/>
      <c r="F64" s="26"/>
      <c r="G64" s="26"/>
      <c r="H64" s="26"/>
      <c r="I64" s="26"/>
      <c r="J64" s="26"/>
      <c r="K64" s="26"/>
      <c r="L64" s="26"/>
      <c r="M64" s="26"/>
      <c r="N64" s="26"/>
      <c r="P64" s="110">
        <f t="shared" si="57"/>
        <v>0</v>
      </c>
      <c r="Q64" s="81" t="str">
        <f t="shared" si="58"/>
        <v>%</v>
      </c>
      <c r="R64" s="81">
        <f t="shared" si="59"/>
        <v>0</v>
      </c>
      <c r="S64" s="81" t="str">
        <f t="shared" si="60"/>
        <v>%</v>
      </c>
      <c r="T64" s="81">
        <f t="shared" si="61"/>
        <v>0</v>
      </c>
      <c r="U64" s="81">
        <f t="shared" si="62"/>
        <v>10</v>
      </c>
      <c r="V64" s="81">
        <f t="shared" si="63"/>
        <v>0</v>
      </c>
      <c r="W64" s="113">
        <f t="shared" si="64"/>
        <v>10</v>
      </c>
      <c r="X64" s="81"/>
      <c r="Y64" s="120">
        <f t="shared" si="65"/>
        <v>0</v>
      </c>
      <c r="Z64" s="120">
        <f t="shared" si="66"/>
        <v>10</v>
      </c>
      <c r="AA64" s="120" t="str">
        <f t="shared" si="67"/>
        <v>No data</v>
      </c>
    </row>
    <row r="65" spans="1:27" ht="75" customHeight="1">
      <c r="A65" s="48"/>
      <c r="B65" s="96">
        <v>31</v>
      </c>
      <c r="C65" s="48" t="s">
        <v>106</v>
      </c>
      <c r="D65" s="33"/>
      <c r="E65" s="34"/>
      <c r="F65" s="34"/>
      <c r="G65" s="34"/>
      <c r="H65" s="34"/>
      <c r="I65" s="34"/>
      <c r="J65" s="34"/>
      <c r="K65" s="34"/>
      <c r="L65" s="34"/>
      <c r="M65" s="34"/>
      <c r="N65" s="34"/>
      <c r="P65" s="110">
        <f t="shared" si="57"/>
        <v>0</v>
      </c>
      <c r="Q65" s="81" t="str">
        <f t="shared" si="58"/>
        <v>%</v>
      </c>
      <c r="R65" s="81">
        <f t="shared" si="59"/>
        <v>0</v>
      </c>
      <c r="S65" s="81" t="str">
        <f t="shared" si="60"/>
        <v>%</v>
      </c>
      <c r="T65" s="81">
        <f t="shared" si="61"/>
        <v>0</v>
      </c>
      <c r="U65" s="81">
        <f t="shared" si="62"/>
        <v>10</v>
      </c>
      <c r="V65" s="81">
        <f t="shared" si="63"/>
        <v>0</v>
      </c>
      <c r="W65" s="113">
        <f t="shared" si="64"/>
        <v>10</v>
      </c>
      <c r="X65" s="81"/>
      <c r="Y65" s="120">
        <f t="shared" si="65"/>
        <v>0</v>
      </c>
      <c r="Z65" s="120">
        <f t="shared" si="66"/>
        <v>10</v>
      </c>
      <c r="AA65" s="120" t="str">
        <f t="shared" si="67"/>
        <v>No data</v>
      </c>
    </row>
  </sheetData>
  <sheetProtection selectLockedCells="1"/>
  <mergeCells count="29">
    <mergeCell ref="A4:N4"/>
    <mergeCell ref="A5:N5"/>
    <mergeCell ref="A7:A12"/>
    <mergeCell ref="B7:B12"/>
    <mergeCell ref="C7:C12"/>
    <mergeCell ref="A17:N17"/>
    <mergeCell ref="A21:A24"/>
    <mergeCell ref="B21:B24"/>
    <mergeCell ref="C21:C24"/>
    <mergeCell ref="B27:B30"/>
    <mergeCell ref="C27:C30"/>
    <mergeCell ref="A27:A30"/>
    <mergeCell ref="A33:A36"/>
    <mergeCell ref="B33:B36"/>
    <mergeCell ref="C33:C36"/>
    <mergeCell ref="A38:N38"/>
    <mergeCell ref="C40:C42"/>
    <mergeCell ref="B40:B42"/>
    <mergeCell ref="A40:A42"/>
    <mergeCell ref="A52:N52"/>
    <mergeCell ref="A57:A62"/>
    <mergeCell ref="B57:B62"/>
    <mergeCell ref="C57:C62"/>
    <mergeCell ref="A45:A48"/>
    <mergeCell ref="B45:B48"/>
    <mergeCell ref="C45:C48"/>
    <mergeCell ref="C49:C51"/>
    <mergeCell ref="A49:A51"/>
    <mergeCell ref="B49:B51"/>
  </mergeCells>
  <conditionalFormatting sqref="E18:N18 E39:N42 E45:N47 E49:N51 E53:N53 E65:N65 E14:N14 E6:N6">
    <cfRule type="containsText" dxfId="3" priority="15" operator="containsText" text="No">
      <formula>NOT(ISERROR(SEARCH("No",E6)))</formula>
    </cfRule>
  </conditionalFormatting>
  <conditionalFormatting sqref="E20:N20 E26:N26 E32:N32">
    <cfRule type="containsText" dxfId="2" priority="10" operator="containsText" text="Yes">
      <formula>NOT(ISERROR(SEARCH("Yes",E20)))</formula>
    </cfRule>
  </conditionalFormatting>
  <conditionalFormatting sqref="E54:N55">
    <cfRule type="uniqueValues" dxfId="1" priority="2"/>
  </conditionalFormatting>
  <dataValidations count="7">
    <dataValidation type="list" allowBlank="1" showInputMessage="1" showErrorMessage="1" sqref="E49:N51 E6:N6">
      <formula1>Answer2</formula1>
    </dataValidation>
    <dataValidation type="list" allowBlank="1" showInputMessage="1" showErrorMessage="1" sqref="E26:N26 E20:N20 E39:N42 E18:N18 E53:N53 E45:N47 E32:N32 E14:N14 E57:N64">
      <formula1>Answer22</formula1>
    </dataValidation>
    <dataValidation type="time" allowBlank="1" showInputMessage="1" showErrorMessage="1" sqref="E56:N56 E37:N37 E31:N31 E25:N25">
      <formula1>0</formula1>
      <formula2>0.999305555555556</formula2>
    </dataValidation>
    <dataValidation type="list" allowBlank="1" showInputMessage="1" showErrorMessage="1" sqref="E54:N55">
      <formula1>Answer5</formula1>
    </dataValidation>
    <dataValidation type="list" allowBlank="1" showInputMessage="1" showErrorMessage="1" sqref="E65:N65 E27:N30 E33:N36 E21:N24 E7:N12">
      <formula1>Answer23</formula1>
    </dataValidation>
    <dataValidation type="list" allowBlank="1" showInputMessage="1" showErrorMessage="1" sqref="E13:N13">
      <formula1>Answer32</formula1>
    </dataValidation>
    <dataValidation type="list" allowBlank="1" showInputMessage="1" showErrorMessage="1" sqref="E16:N16">
      <formula1>Answer31</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sheetPr codeName="Sheet8"/>
  <dimension ref="A1:AD22"/>
  <sheetViews>
    <sheetView workbookViewId="0">
      <pane ySplit="3" topLeftCell="A4" activePane="bottomLeft" state="frozen"/>
      <selection pane="bottomLeft" activeCell="E5" sqref="E5"/>
    </sheetView>
  </sheetViews>
  <sheetFormatPr defaultRowHeight="15"/>
  <cols>
    <col min="1" max="1" width="9.140625" style="8"/>
    <col min="2" max="2" width="9.140625" style="15"/>
    <col min="3" max="3" width="27.140625" style="10" customWidth="1"/>
    <col min="4" max="4" width="27.5703125" style="16" customWidth="1"/>
    <col min="5" max="13" width="10.42578125" style="11" customWidth="1"/>
    <col min="14" max="14" width="19.140625" style="11" bestFit="1" customWidth="1"/>
    <col min="15" max="15" width="9.140625" style="8"/>
    <col min="16" max="16" width="9.140625" style="108"/>
    <col min="17" max="20" width="9.140625" style="8"/>
    <col min="21" max="21" width="11.5703125" style="107" customWidth="1"/>
    <col min="22" max="22" width="11.7109375" style="107" customWidth="1"/>
    <col min="23" max="23" width="9.140625" style="111"/>
    <col min="24" max="24" width="9.140625" style="74"/>
    <col min="25" max="27" width="9.140625" style="83"/>
    <col min="28" max="28" width="9.140625" style="106"/>
    <col min="29" max="29" width="9.140625" style="74"/>
    <col min="30" max="30" width="9.140625" style="106"/>
    <col min="31" max="16384" width="9.140625" style="8"/>
  </cols>
  <sheetData>
    <row r="1" spans="1:30" s="6" customFormat="1" ht="18.75">
      <c r="A1" s="75" t="s">
        <v>406</v>
      </c>
      <c r="B1" s="12"/>
      <c r="C1" s="10"/>
      <c r="E1" s="8"/>
      <c r="F1" s="8"/>
      <c r="G1" s="8"/>
      <c r="H1" s="8"/>
      <c r="I1" s="8"/>
      <c r="J1" s="8"/>
      <c r="K1" s="8"/>
      <c r="L1" s="8"/>
      <c r="M1" s="8"/>
      <c r="N1" s="8"/>
      <c r="P1" s="117"/>
      <c r="U1" s="115"/>
      <c r="V1" s="115"/>
      <c r="W1" s="116"/>
      <c r="Y1" s="88"/>
      <c r="Z1" s="88"/>
      <c r="AA1" s="88"/>
      <c r="AB1" s="114"/>
      <c r="AD1" s="114"/>
    </row>
    <row r="3" spans="1:30" ht="45" customHeight="1">
      <c r="A3" s="49"/>
      <c r="B3" s="97" t="s">
        <v>0</v>
      </c>
      <c r="C3" s="97" t="s">
        <v>1</v>
      </c>
      <c r="D3" s="54"/>
      <c r="E3" s="29" t="s">
        <v>2</v>
      </c>
      <c r="F3" s="29" t="s">
        <v>3</v>
      </c>
      <c r="G3" s="29" t="s">
        <v>4</v>
      </c>
      <c r="H3" s="29" t="s">
        <v>5</v>
      </c>
      <c r="I3" s="29" t="s">
        <v>6</v>
      </c>
      <c r="J3" s="29" t="s">
        <v>7</v>
      </c>
      <c r="K3" s="29" t="s">
        <v>8</v>
      </c>
      <c r="L3" s="29" t="s">
        <v>9</v>
      </c>
      <c r="M3" s="29" t="s">
        <v>10</v>
      </c>
      <c r="N3" s="29" t="s">
        <v>480</v>
      </c>
      <c r="P3" s="109" t="s">
        <v>408</v>
      </c>
      <c r="Q3" s="89" t="s">
        <v>409</v>
      </c>
      <c r="R3" s="90" t="s">
        <v>410</v>
      </c>
      <c r="S3" s="89" t="s">
        <v>411</v>
      </c>
      <c r="T3" s="90" t="s">
        <v>412</v>
      </c>
      <c r="U3" s="89" t="s">
        <v>442</v>
      </c>
      <c r="V3" s="89" t="s">
        <v>45</v>
      </c>
      <c r="W3" s="112" t="s">
        <v>414</v>
      </c>
      <c r="Y3" s="91" t="b">
        <v>0</v>
      </c>
      <c r="Z3" s="83" t="s">
        <v>413</v>
      </c>
      <c r="AA3" s="84" t="s">
        <v>441</v>
      </c>
    </row>
    <row r="4" spans="1:30">
      <c r="A4" s="153" t="s">
        <v>20</v>
      </c>
      <c r="B4" s="153"/>
      <c r="C4" s="153"/>
      <c r="D4" s="153"/>
      <c r="E4" s="153"/>
      <c r="F4" s="153"/>
      <c r="G4" s="153"/>
      <c r="H4" s="153"/>
      <c r="I4" s="153"/>
      <c r="J4" s="153"/>
      <c r="K4" s="153"/>
      <c r="L4" s="153"/>
      <c r="M4" s="153"/>
      <c r="N4" s="153"/>
    </row>
    <row r="5" spans="1:30" ht="30">
      <c r="A5" s="48"/>
      <c r="B5" s="93" t="s">
        <v>34</v>
      </c>
      <c r="C5" s="94" t="s">
        <v>332</v>
      </c>
      <c r="D5" s="47"/>
      <c r="E5" s="34"/>
      <c r="F5" s="34"/>
      <c r="G5" s="34"/>
      <c r="H5" s="34"/>
      <c r="I5" s="34"/>
      <c r="J5" s="34"/>
      <c r="K5" s="34"/>
      <c r="L5" s="34"/>
      <c r="M5" s="34"/>
      <c r="N5" s="34"/>
      <c r="P5" s="110">
        <f t="shared" ref="P5:P10" si="0">COUNTIF(E5:N5,"Yes")</f>
        <v>0</v>
      </c>
      <c r="Q5" s="81" t="str">
        <f t="shared" ref="Q5:Q10" si="1">IF(ISERROR(P5/T5),"%",P5/T5*100)</f>
        <v>%</v>
      </c>
      <c r="R5" s="81">
        <f t="shared" ref="R5:R10" si="2">COUNTIF(E5:N5, "no")</f>
        <v>0</v>
      </c>
      <c r="S5" s="81" t="str">
        <f t="shared" ref="S5:S10" si="3">IF(ISERROR(R5/T5),"%",R5/T5*100)</f>
        <v>%</v>
      </c>
      <c r="T5" s="81">
        <f t="shared" ref="T5:T10" si="4">SUM(P5+R5)</f>
        <v>0</v>
      </c>
      <c r="U5" s="118">
        <f t="shared" ref="U5:U10" si="5">Y5+Z5</f>
        <v>10</v>
      </c>
      <c r="V5" s="118">
        <f t="shared" ref="V5:V10" si="6">COUNTIF(E5:N5,"NA")</f>
        <v>0</v>
      </c>
      <c r="W5" s="119">
        <f t="shared" ref="W5:W10" si="7">P5+R5+U5+V5</f>
        <v>10</v>
      </c>
      <c r="X5" s="81"/>
      <c r="Y5" s="120">
        <f t="shared" ref="Y5:Y10" si="8">COUNTIF(E5:N5,"FALSE")</f>
        <v>0</v>
      </c>
      <c r="Z5" s="120">
        <f t="shared" ref="Z5:Z10" si="9">COUNTIF(E5:N5,"")</f>
        <v>10</v>
      </c>
      <c r="AA5" s="120" t="str">
        <f t="shared" ref="AA5:AA10" si="10">IF(U5=W5,"No data", IF(V5=W5,"NA", IF(U5+V5=W5,"NA", Q5)))</f>
        <v>No data</v>
      </c>
    </row>
    <row r="6" spans="1:30" ht="45" customHeight="1">
      <c r="A6" s="56"/>
      <c r="B6" s="93" t="s">
        <v>35</v>
      </c>
      <c r="C6" s="94" t="s">
        <v>333</v>
      </c>
      <c r="D6" s="47"/>
      <c r="E6" s="34" t="b">
        <f>IF(E5="No","NA", IF(E5="Yes",""))</f>
        <v>0</v>
      </c>
      <c r="F6" s="34" t="b">
        <f t="shared" ref="F6:N6" si="11">IF(F5="No","NA", IF(F5="Yes",""))</f>
        <v>0</v>
      </c>
      <c r="G6" s="34" t="b">
        <f t="shared" si="11"/>
        <v>0</v>
      </c>
      <c r="H6" s="34" t="b">
        <f t="shared" si="11"/>
        <v>0</v>
      </c>
      <c r="I6" s="34" t="b">
        <f t="shared" si="11"/>
        <v>0</v>
      </c>
      <c r="J6" s="34" t="b">
        <f t="shared" si="11"/>
        <v>0</v>
      </c>
      <c r="K6" s="34" t="b">
        <f t="shared" si="11"/>
        <v>0</v>
      </c>
      <c r="L6" s="34" t="b">
        <f t="shared" si="11"/>
        <v>0</v>
      </c>
      <c r="M6" s="34" t="b">
        <f t="shared" si="11"/>
        <v>0</v>
      </c>
      <c r="N6" s="34" t="b">
        <f t="shared" si="11"/>
        <v>0</v>
      </c>
      <c r="P6" s="110">
        <f t="shared" si="0"/>
        <v>0</v>
      </c>
      <c r="Q6" s="81" t="str">
        <f t="shared" si="1"/>
        <v>%</v>
      </c>
      <c r="R6" s="81">
        <f t="shared" si="2"/>
        <v>0</v>
      </c>
      <c r="S6" s="81" t="str">
        <f t="shared" si="3"/>
        <v>%</v>
      </c>
      <c r="T6" s="81">
        <f t="shared" si="4"/>
        <v>0</v>
      </c>
      <c r="U6" s="118">
        <f t="shared" si="5"/>
        <v>10</v>
      </c>
      <c r="V6" s="118">
        <f t="shared" si="6"/>
        <v>0</v>
      </c>
      <c r="W6" s="119">
        <f t="shared" si="7"/>
        <v>10</v>
      </c>
      <c r="X6" s="81"/>
      <c r="Y6" s="120">
        <f t="shared" si="8"/>
        <v>10</v>
      </c>
      <c r="Z6" s="120">
        <f t="shared" si="9"/>
        <v>0</v>
      </c>
      <c r="AA6" s="120" t="str">
        <f t="shared" si="10"/>
        <v>No data</v>
      </c>
    </row>
    <row r="7" spans="1:30" ht="45">
      <c r="A7" s="56"/>
      <c r="B7" s="93">
        <v>11</v>
      </c>
      <c r="C7" s="94" t="s">
        <v>334</v>
      </c>
      <c r="D7" s="47"/>
      <c r="E7" s="34"/>
      <c r="F7" s="34"/>
      <c r="G7" s="34"/>
      <c r="H7" s="34"/>
      <c r="I7" s="34"/>
      <c r="J7" s="34"/>
      <c r="K7" s="34"/>
      <c r="L7" s="34"/>
      <c r="M7" s="34"/>
      <c r="N7" s="34"/>
      <c r="P7" s="110">
        <f t="shared" si="0"/>
        <v>0</v>
      </c>
      <c r="Q7" s="81" t="str">
        <f t="shared" si="1"/>
        <v>%</v>
      </c>
      <c r="R7" s="81">
        <f t="shared" si="2"/>
        <v>0</v>
      </c>
      <c r="S7" s="81" t="str">
        <f t="shared" si="3"/>
        <v>%</v>
      </c>
      <c r="T7" s="81">
        <f t="shared" si="4"/>
        <v>0</v>
      </c>
      <c r="U7" s="118">
        <f t="shared" si="5"/>
        <v>10</v>
      </c>
      <c r="V7" s="118">
        <f t="shared" si="6"/>
        <v>0</v>
      </c>
      <c r="W7" s="119">
        <f t="shared" si="7"/>
        <v>10</v>
      </c>
      <c r="X7" s="81"/>
      <c r="Y7" s="120">
        <f t="shared" si="8"/>
        <v>0</v>
      </c>
      <c r="Z7" s="120">
        <f t="shared" si="9"/>
        <v>10</v>
      </c>
      <c r="AA7" s="120" t="str">
        <f t="shared" si="10"/>
        <v>No data</v>
      </c>
    </row>
    <row r="8" spans="1:30" ht="60">
      <c r="A8" s="48"/>
      <c r="B8" s="93" t="s">
        <v>47</v>
      </c>
      <c r="C8" s="94" t="s">
        <v>337</v>
      </c>
      <c r="D8" s="47"/>
      <c r="E8" s="34"/>
      <c r="F8" s="34"/>
      <c r="G8" s="34"/>
      <c r="H8" s="34"/>
      <c r="I8" s="34"/>
      <c r="J8" s="34"/>
      <c r="K8" s="34"/>
      <c r="L8" s="34"/>
      <c r="M8" s="34"/>
      <c r="N8" s="34"/>
      <c r="P8" s="110">
        <f t="shared" si="0"/>
        <v>0</v>
      </c>
      <c r="Q8" s="81" t="str">
        <f t="shared" si="1"/>
        <v>%</v>
      </c>
      <c r="R8" s="81">
        <f t="shared" si="2"/>
        <v>0</v>
      </c>
      <c r="S8" s="81" t="str">
        <f t="shared" si="3"/>
        <v>%</v>
      </c>
      <c r="T8" s="81">
        <f t="shared" si="4"/>
        <v>0</v>
      </c>
      <c r="U8" s="118">
        <f t="shared" si="5"/>
        <v>10</v>
      </c>
      <c r="V8" s="118">
        <f t="shared" si="6"/>
        <v>0</v>
      </c>
      <c r="W8" s="119">
        <f t="shared" si="7"/>
        <v>10</v>
      </c>
      <c r="X8" s="81"/>
      <c r="Y8" s="120">
        <f t="shared" si="8"/>
        <v>0</v>
      </c>
      <c r="Z8" s="120">
        <f t="shared" si="9"/>
        <v>10</v>
      </c>
      <c r="AA8" s="120" t="str">
        <f t="shared" si="10"/>
        <v>No data</v>
      </c>
    </row>
    <row r="9" spans="1:30" ht="60" customHeight="1">
      <c r="A9" s="48"/>
      <c r="B9" s="93" t="s">
        <v>48</v>
      </c>
      <c r="C9" s="94" t="s">
        <v>338</v>
      </c>
      <c r="D9" s="47"/>
      <c r="E9" s="34" t="b">
        <f>IF(E8="No","NA", IF(E8="Yes",""))</f>
        <v>0</v>
      </c>
      <c r="F9" s="34" t="b">
        <f t="shared" ref="F9:N9" si="12">IF(F8="No","NA", IF(F8="Yes",""))</f>
        <v>0</v>
      </c>
      <c r="G9" s="34" t="b">
        <f t="shared" si="12"/>
        <v>0</v>
      </c>
      <c r="H9" s="34" t="b">
        <f t="shared" si="12"/>
        <v>0</v>
      </c>
      <c r="I9" s="34" t="b">
        <f t="shared" si="12"/>
        <v>0</v>
      </c>
      <c r="J9" s="34" t="b">
        <f t="shared" si="12"/>
        <v>0</v>
      </c>
      <c r="K9" s="34" t="b">
        <f t="shared" si="12"/>
        <v>0</v>
      </c>
      <c r="L9" s="34" t="b">
        <f t="shared" si="12"/>
        <v>0</v>
      </c>
      <c r="M9" s="34" t="b">
        <f t="shared" si="12"/>
        <v>0</v>
      </c>
      <c r="N9" s="34" t="b">
        <f t="shared" si="12"/>
        <v>0</v>
      </c>
      <c r="P9" s="110">
        <f t="shared" si="0"/>
        <v>0</v>
      </c>
      <c r="Q9" s="81" t="str">
        <f t="shared" si="1"/>
        <v>%</v>
      </c>
      <c r="R9" s="81">
        <f t="shared" si="2"/>
        <v>0</v>
      </c>
      <c r="S9" s="81" t="str">
        <f t="shared" si="3"/>
        <v>%</v>
      </c>
      <c r="T9" s="81">
        <f t="shared" si="4"/>
        <v>0</v>
      </c>
      <c r="U9" s="118">
        <f t="shared" si="5"/>
        <v>10</v>
      </c>
      <c r="V9" s="118">
        <f t="shared" si="6"/>
        <v>0</v>
      </c>
      <c r="W9" s="119">
        <f t="shared" si="7"/>
        <v>10</v>
      </c>
      <c r="X9" s="81"/>
      <c r="Y9" s="120">
        <f t="shared" si="8"/>
        <v>10</v>
      </c>
      <c r="Z9" s="120">
        <f t="shared" si="9"/>
        <v>0</v>
      </c>
      <c r="AA9" s="120" t="str">
        <f t="shared" si="10"/>
        <v>No data</v>
      </c>
    </row>
    <row r="10" spans="1:30" ht="30" customHeight="1">
      <c r="A10" s="48"/>
      <c r="B10" s="93" t="s">
        <v>339</v>
      </c>
      <c r="C10" s="94" t="s">
        <v>340</v>
      </c>
      <c r="D10" s="47"/>
      <c r="E10" s="34"/>
      <c r="F10" s="34"/>
      <c r="G10" s="34"/>
      <c r="H10" s="34"/>
      <c r="I10" s="34"/>
      <c r="J10" s="34"/>
      <c r="K10" s="34"/>
      <c r="L10" s="34"/>
      <c r="M10" s="34"/>
      <c r="N10" s="34"/>
      <c r="P10" s="110">
        <f t="shared" si="0"/>
        <v>0</v>
      </c>
      <c r="Q10" s="81" t="str">
        <f t="shared" si="1"/>
        <v>%</v>
      </c>
      <c r="R10" s="81">
        <f t="shared" si="2"/>
        <v>0</v>
      </c>
      <c r="S10" s="81" t="str">
        <f t="shared" si="3"/>
        <v>%</v>
      </c>
      <c r="T10" s="81">
        <f t="shared" si="4"/>
        <v>0</v>
      </c>
      <c r="U10" s="118">
        <f t="shared" si="5"/>
        <v>10</v>
      </c>
      <c r="V10" s="118">
        <f t="shared" si="6"/>
        <v>0</v>
      </c>
      <c r="W10" s="119">
        <f t="shared" si="7"/>
        <v>10</v>
      </c>
      <c r="X10" s="81"/>
      <c r="Y10" s="120">
        <f t="shared" si="8"/>
        <v>0</v>
      </c>
      <c r="Z10" s="120">
        <f t="shared" si="9"/>
        <v>10</v>
      </c>
      <c r="AA10" s="120" t="str">
        <f t="shared" si="10"/>
        <v>No data</v>
      </c>
    </row>
    <row r="11" spans="1:30">
      <c r="A11" s="47"/>
      <c r="B11" s="93" t="s">
        <v>341</v>
      </c>
      <c r="C11" s="94" t="s">
        <v>342</v>
      </c>
      <c r="D11" s="47"/>
      <c r="E11" s="34"/>
      <c r="F11" s="34"/>
      <c r="G11" s="34"/>
      <c r="H11" s="34"/>
      <c r="I11" s="34"/>
      <c r="J11" s="34"/>
      <c r="K11" s="34"/>
      <c r="L11" s="34"/>
      <c r="M11" s="34"/>
      <c r="N11" s="34"/>
    </row>
    <row r="12" spans="1:30">
      <c r="A12" s="153" t="s">
        <v>343</v>
      </c>
      <c r="B12" s="153"/>
      <c r="C12" s="153"/>
      <c r="D12" s="153"/>
      <c r="E12" s="153"/>
      <c r="F12" s="153"/>
      <c r="G12" s="153"/>
      <c r="H12" s="153"/>
      <c r="I12" s="153"/>
      <c r="J12" s="153"/>
      <c r="K12" s="153"/>
      <c r="L12" s="153"/>
      <c r="M12" s="153"/>
      <c r="N12" s="153"/>
    </row>
    <row r="13" spans="1:30" ht="30">
      <c r="A13" s="48"/>
      <c r="B13" s="93" t="s">
        <v>345</v>
      </c>
      <c r="C13" s="94" t="s">
        <v>344</v>
      </c>
      <c r="D13" s="47"/>
      <c r="E13" s="34"/>
      <c r="F13" s="34"/>
      <c r="G13" s="34"/>
      <c r="H13" s="34"/>
      <c r="I13" s="34"/>
      <c r="J13" s="34"/>
      <c r="K13" s="34"/>
      <c r="L13" s="34"/>
      <c r="M13" s="34"/>
      <c r="N13" s="34"/>
      <c r="P13" s="110">
        <f t="shared" ref="P13:P21" si="13">COUNTIF(E13:N13,"Yes")</f>
        <v>0</v>
      </c>
      <c r="Q13" s="81" t="str">
        <f t="shared" ref="Q13:Q21" si="14">IF(ISERROR(P13/T13),"%",P13/T13*100)</f>
        <v>%</v>
      </c>
      <c r="R13" s="81">
        <f t="shared" ref="R13:R21" si="15">COUNTIF(E13:N13, "no")</f>
        <v>0</v>
      </c>
      <c r="S13" s="81" t="str">
        <f t="shared" ref="S13:S21" si="16">IF(ISERROR(R13/T13),"%",R13/T13*100)</f>
        <v>%</v>
      </c>
      <c r="T13" s="81">
        <f t="shared" ref="T13:T21" si="17">SUM(P13+R13)</f>
        <v>0</v>
      </c>
      <c r="U13" s="118">
        <f t="shared" ref="U13:U21" si="18">Y13+Z13</f>
        <v>10</v>
      </c>
      <c r="V13" s="118">
        <f t="shared" ref="V13:V21" si="19">COUNTIF(E13:N13,"NA")</f>
        <v>0</v>
      </c>
      <c r="W13" s="119">
        <f t="shared" ref="W13:W21" si="20">P13+R13+U13+V13</f>
        <v>10</v>
      </c>
      <c r="X13" s="81"/>
      <c r="Y13" s="120">
        <f t="shared" ref="Y13:Y21" si="21">COUNTIF(E13:N13,"FALSE")</f>
        <v>0</v>
      </c>
      <c r="Z13" s="120">
        <f t="shared" ref="Z13:Z21" si="22">COUNTIF(E13:N13,"")</f>
        <v>10</v>
      </c>
      <c r="AA13" s="120" t="str">
        <f t="shared" ref="AA13:AA21" si="23">IF(U13=W13,"No data", IF(V13=W13,"NA", IF(U13+V13=W13,"NA", Q13)))</f>
        <v>No data</v>
      </c>
    </row>
    <row r="14" spans="1:30" ht="45">
      <c r="A14" s="48"/>
      <c r="B14" s="93" t="s">
        <v>346</v>
      </c>
      <c r="C14" s="94" t="s">
        <v>347</v>
      </c>
      <c r="D14" s="47"/>
      <c r="E14" s="34" t="b">
        <f>IF(E13="No","NA", IF(E13="Yes",""))</f>
        <v>0</v>
      </c>
      <c r="F14" s="34" t="b">
        <f t="shared" ref="F14:M14" si="24">IF(F13="No","NA", IF(F13="Yes",""))</f>
        <v>0</v>
      </c>
      <c r="G14" s="34" t="b">
        <f t="shared" si="24"/>
        <v>0</v>
      </c>
      <c r="H14" s="34" t="b">
        <f t="shared" si="24"/>
        <v>0</v>
      </c>
      <c r="I14" s="34" t="b">
        <f t="shared" si="24"/>
        <v>0</v>
      </c>
      <c r="J14" s="34" t="b">
        <f t="shared" si="24"/>
        <v>0</v>
      </c>
      <c r="K14" s="34" t="b">
        <f t="shared" si="24"/>
        <v>0</v>
      </c>
      <c r="L14" s="34" t="b">
        <f t="shared" si="24"/>
        <v>0</v>
      </c>
      <c r="M14" s="34" t="b">
        <f t="shared" si="24"/>
        <v>0</v>
      </c>
      <c r="N14" s="34" t="b">
        <f t="shared" ref="N14" si="25">IF(N13="No","NA", IF(N13="Yes",""))</f>
        <v>0</v>
      </c>
      <c r="P14" s="110">
        <f t="shared" si="13"/>
        <v>0</v>
      </c>
      <c r="Q14" s="81" t="str">
        <f t="shared" si="14"/>
        <v>%</v>
      </c>
      <c r="R14" s="81">
        <f t="shared" si="15"/>
        <v>0</v>
      </c>
      <c r="S14" s="81" t="str">
        <f t="shared" si="16"/>
        <v>%</v>
      </c>
      <c r="T14" s="81">
        <f t="shared" si="17"/>
        <v>0</v>
      </c>
      <c r="U14" s="118">
        <f t="shared" si="18"/>
        <v>10</v>
      </c>
      <c r="V14" s="118">
        <f t="shared" si="19"/>
        <v>0</v>
      </c>
      <c r="W14" s="119">
        <f t="shared" si="20"/>
        <v>10</v>
      </c>
      <c r="X14" s="81"/>
      <c r="Y14" s="120">
        <f t="shared" si="21"/>
        <v>10</v>
      </c>
      <c r="Z14" s="120">
        <f t="shared" si="22"/>
        <v>0</v>
      </c>
      <c r="AA14" s="120" t="str">
        <f t="shared" si="23"/>
        <v>No data</v>
      </c>
    </row>
    <row r="15" spans="1:30" ht="45">
      <c r="A15" s="48"/>
      <c r="B15" s="93" t="s">
        <v>348</v>
      </c>
      <c r="C15" s="94" t="s">
        <v>349</v>
      </c>
      <c r="D15" s="47"/>
      <c r="E15" s="34" t="b">
        <f>IF(E13="No","NA", IF(E13="Yes",""))</f>
        <v>0</v>
      </c>
      <c r="F15" s="34" t="b">
        <f t="shared" ref="F15:M15" si="26">IF(F13="No","NA", IF(F13="Yes",""))</f>
        <v>0</v>
      </c>
      <c r="G15" s="34" t="b">
        <f t="shared" si="26"/>
        <v>0</v>
      </c>
      <c r="H15" s="34" t="b">
        <f t="shared" si="26"/>
        <v>0</v>
      </c>
      <c r="I15" s="34" t="b">
        <f t="shared" si="26"/>
        <v>0</v>
      </c>
      <c r="J15" s="34" t="b">
        <f t="shared" si="26"/>
        <v>0</v>
      </c>
      <c r="K15" s="34" t="b">
        <f t="shared" si="26"/>
        <v>0</v>
      </c>
      <c r="L15" s="34" t="b">
        <f t="shared" si="26"/>
        <v>0</v>
      </c>
      <c r="M15" s="34" t="b">
        <f t="shared" si="26"/>
        <v>0</v>
      </c>
      <c r="N15" s="34" t="b">
        <f t="shared" ref="N15" si="27">IF(N13="No","NA", IF(N13="Yes",""))</f>
        <v>0</v>
      </c>
      <c r="P15" s="110">
        <f t="shared" si="13"/>
        <v>0</v>
      </c>
      <c r="Q15" s="81" t="str">
        <f t="shared" si="14"/>
        <v>%</v>
      </c>
      <c r="R15" s="81">
        <f t="shared" si="15"/>
        <v>0</v>
      </c>
      <c r="S15" s="81" t="str">
        <f t="shared" si="16"/>
        <v>%</v>
      </c>
      <c r="T15" s="81">
        <f t="shared" si="17"/>
        <v>0</v>
      </c>
      <c r="U15" s="118">
        <f t="shared" si="18"/>
        <v>10</v>
      </c>
      <c r="V15" s="118">
        <f t="shared" si="19"/>
        <v>0</v>
      </c>
      <c r="W15" s="119">
        <f t="shared" si="20"/>
        <v>10</v>
      </c>
      <c r="X15" s="81"/>
      <c r="Y15" s="120">
        <f t="shared" si="21"/>
        <v>10</v>
      </c>
      <c r="Z15" s="120">
        <f t="shared" si="22"/>
        <v>0</v>
      </c>
      <c r="AA15" s="120" t="str">
        <f t="shared" si="23"/>
        <v>No data</v>
      </c>
    </row>
    <row r="16" spans="1:30" ht="75" customHeight="1">
      <c r="A16" s="48"/>
      <c r="B16" s="93" t="s">
        <v>350</v>
      </c>
      <c r="C16" s="94" t="s">
        <v>351</v>
      </c>
      <c r="D16" s="47"/>
      <c r="E16" s="34" t="b">
        <f>IF(E13="No","NA", IF(E13="Yes",""))</f>
        <v>0</v>
      </c>
      <c r="F16" s="34" t="b">
        <f t="shared" ref="F16:M16" si="28">IF(F13="No","NA", IF(F13="Yes",""))</f>
        <v>0</v>
      </c>
      <c r="G16" s="34" t="b">
        <f t="shared" si="28"/>
        <v>0</v>
      </c>
      <c r="H16" s="34" t="b">
        <f t="shared" si="28"/>
        <v>0</v>
      </c>
      <c r="I16" s="34" t="b">
        <f t="shared" si="28"/>
        <v>0</v>
      </c>
      <c r="J16" s="34" t="b">
        <f t="shared" si="28"/>
        <v>0</v>
      </c>
      <c r="K16" s="34" t="b">
        <f t="shared" si="28"/>
        <v>0</v>
      </c>
      <c r="L16" s="34" t="b">
        <f t="shared" si="28"/>
        <v>0</v>
      </c>
      <c r="M16" s="34" t="b">
        <f t="shared" si="28"/>
        <v>0</v>
      </c>
      <c r="N16" s="34" t="b">
        <f t="shared" ref="N16" si="29">IF(N13="No","NA", IF(N13="Yes",""))</f>
        <v>0</v>
      </c>
      <c r="P16" s="110">
        <f t="shared" si="13"/>
        <v>0</v>
      </c>
      <c r="Q16" s="81" t="str">
        <f t="shared" si="14"/>
        <v>%</v>
      </c>
      <c r="R16" s="81">
        <f t="shared" si="15"/>
        <v>0</v>
      </c>
      <c r="S16" s="81" t="str">
        <f t="shared" si="16"/>
        <v>%</v>
      </c>
      <c r="T16" s="81">
        <f t="shared" si="17"/>
        <v>0</v>
      </c>
      <c r="U16" s="118">
        <f t="shared" si="18"/>
        <v>10</v>
      </c>
      <c r="V16" s="118">
        <f t="shared" si="19"/>
        <v>0</v>
      </c>
      <c r="W16" s="119">
        <f t="shared" si="20"/>
        <v>10</v>
      </c>
      <c r="X16" s="81"/>
      <c r="Y16" s="120">
        <f t="shared" si="21"/>
        <v>10</v>
      </c>
      <c r="Z16" s="120">
        <f t="shared" si="22"/>
        <v>0</v>
      </c>
      <c r="AA16" s="120" t="str">
        <f t="shared" si="23"/>
        <v>No data</v>
      </c>
    </row>
    <row r="17" spans="1:27" ht="75">
      <c r="A17" s="48"/>
      <c r="B17" s="93">
        <v>14</v>
      </c>
      <c r="C17" s="94" t="s">
        <v>352</v>
      </c>
      <c r="D17" s="47"/>
      <c r="E17" s="34"/>
      <c r="F17" s="34"/>
      <c r="G17" s="34"/>
      <c r="H17" s="34"/>
      <c r="I17" s="34"/>
      <c r="J17" s="34"/>
      <c r="K17" s="34"/>
      <c r="L17" s="34"/>
      <c r="M17" s="34"/>
      <c r="N17" s="34"/>
      <c r="P17" s="110">
        <f t="shared" si="13"/>
        <v>0</v>
      </c>
      <c r="Q17" s="81" t="str">
        <f t="shared" si="14"/>
        <v>%</v>
      </c>
      <c r="R17" s="81">
        <f t="shared" si="15"/>
        <v>0</v>
      </c>
      <c r="S17" s="81" t="str">
        <f t="shared" si="16"/>
        <v>%</v>
      </c>
      <c r="T17" s="81">
        <f t="shared" si="17"/>
        <v>0</v>
      </c>
      <c r="U17" s="118">
        <f t="shared" si="18"/>
        <v>10</v>
      </c>
      <c r="V17" s="118">
        <f t="shared" si="19"/>
        <v>0</v>
      </c>
      <c r="W17" s="119">
        <f t="shared" si="20"/>
        <v>10</v>
      </c>
      <c r="X17" s="81"/>
      <c r="Y17" s="120">
        <f t="shared" si="21"/>
        <v>0</v>
      </c>
      <c r="Z17" s="120">
        <f t="shared" si="22"/>
        <v>10</v>
      </c>
      <c r="AA17" s="120" t="str">
        <f t="shared" si="23"/>
        <v>No data</v>
      </c>
    </row>
    <row r="18" spans="1:27" ht="60" customHeight="1">
      <c r="A18" s="48"/>
      <c r="B18" s="93" t="s">
        <v>61</v>
      </c>
      <c r="C18" s="94" t="s">
        <v>353</v>
      </c>
      <c r="D18" s="47"/>
      <c r="E18" s="34"/>
      <c r="F18" s="34"/>
      <c r="G18" s="34"/>
      <c r="H18" s="34"/>
      <c r="I18" s="34"/>
      <c r="J18" s="34"/>
      <c r="K18" s="34"/>
      <c r="L18" s="34"/>
      <c r="M18" s="34"/>
      <c r="N18" s="34"/>
      <c r="P18" s="110">
        <f t="shared" si="13"/>
        <v>0</v>
      </c>
      <c r="Q18" s="81" t="str">
        <f t="shared" si="14"/>
        <v>%</v>
      </c>
      <c r="R18" s="81">
        <f t="shared" si="15"/>
        <v>0</v>
      </c>
      <c r="S18" s="81" t="str">
        <f t="shared" si="16"/>
        <v>%</v>
      </c>
      <c r="T18" s="81">
        <f t="shared" si="17"/>
        <v>0</v>
      </c>
      <c r="U18" s="118">
        <f t="shared" si="18"/>
        <v>10</v>
      </c>
      <c r="V18" s="118">
        <f t="shared" si="19"/>
        <v>0</v>
      </c>
      <c r="W18" s="119">
        <f t="shared" si="20"/>
        <v>10</v>
      </c>
      <c r="X18" s="81"/>
      <c r="Y18" s="120">
        <f t="shared" si="21"/>
        <v>0</v>
      </c>
      <c r="Z18" s="120">
        <f t="shared" si="22"/>
        <v>10</v>
      </c>
      <c r="AA18" s="120" t="str">
        <f t="shared" si="23"/>
        <v>No data</v>
      </c>
    </row>
    <row r="19" spans="1:27" ht="90" customHeight="1">
      <c r="A19" s="48"/>
      <c r="B19" s="93" t="s">
        <v>64</v>
      </c>
      <c r="C19" s="94" t="s">
        <v>354</v>
      </c>
      <c r="D19" s="47"/>
      <c r="E19" s="34" t="b">
        <f>IF(E18="No","NA", IF(E18="Yes",""))</f>
        <v>0</v>
      </c>
      <c r="F19" s="34" t="b">
        <f t="shared" ref="F19:N19" si="30">IF(F18="No","NA", IF(F18="Yes",""))</f>
        <v>0</v>
      </c>
      <c r="G19" s="34" t="b">
        <f t="shared" si="30"/>
        <v>0</v>
      </c>
      <c r="H19" s="34" t="b">
        <f t="shared" si="30"/>
        <v>0</v>
      </c>
      <c r="I19" s="34" t="b">
        <f t="shared" si="30"/>
        <v>0</v>
      </c>
      <c r="J19" s="34" t="b">
        <f t="shared" si="30"/>
        <v>0</v>
      </c>
      <c r="K19" s="34" t="b">
        <f t="shared" si="30"/>
        <v>0</v>
      </c>
      <c r="L19" s="34" t="b">
        <f t="shared" si="30"/>
        <v>0</v>
      </c>
      <c r="M19" s="34" t="b">
        <f t="shared" si="30"/>
        <v>0</v>
      </c>
      <c r="N19" s="34" t="b">
        <f t="shared" si="30"/>
        <v>0</v>
      </c>
      <c r="P19" s="110">
        <f t="shared" si="13"/>
        <v>0</v>
      </c>
      <c r="Q19" s="81" t="str">
        <f t="shared" si="14"/>
        <v>%</v>
      </c>
      <c r="R19" s="81">
        <f t="shared" si="15"/>
        <v>0</v>
      </c>
      <c r="S19" s="81" t="str">
        <f t="shared" si="16"/>
        <v>%</v>
      </c>
      <c r="T19" s="81">
        <f t="shared" si="17"/>
        <v>0</v>
      </c>
      <c r="U19" s="118">
        <f t="shared" si="18"/>
        <v>10</v>
      </c>
      <c r="V19" s="118">
        <f t="shared" si="19"/>
        <v>0</v>
      </c>
      <c r="W19" s="119">
        <f t="shared" si="20"/>
        <v>10</v>
      </c>
      <c r="X19" s="81"/>
      <c r="Y19" s="120">
        <f t="shared" si="21"/>
        <v>10</v>
      </c>
      <c r="Z19" s="120">
        <f t="shared" si="22"/>
        <v>0</v>
      </c>
      <c r="AA19" s="120" t="str">
        <f t="shared" si="23"/>
        <v>No data</v>
      </c>
    </row>
    <row r="20" spans="1:27" ht="60">
      <c r="A20" s="48"/>
      <c r="B20" s="93">
        <v>16</v>
      </c>
      <c r="C20" s="94" t="s">
        <v>357</v>
      </c>
      <c r="D20" s="47"/>
      <c r="E20" s="34"/>
      <c r="F20" s="34"/>
      <c r="G20" s="34"/>
      <c r="H20" s="34"/>
      <c r="I20" s="34"/>
      <c r="J20" s="34"/>
      <c r="K20" s="34"/>
      <c r="L20" s="34"/>
      <c r="M20" s="34"/>
      <c r="N20" s="34"/>
      <c r="P20" s="110">
        <f t="shared" si="13"/>
        <v>0</v>
      </c>
      <c r="Q20" s="81" t="str">
        <f t="shared" si="14"/>
        <v>%</v>
      </c>
      <c r="R20" s="81">
        <f t="shared" si="15"/>
        <v>0</v>
      </c>
      <c r="S20" s="81" t="str">
        <f t="shared" si="16"/>
        <v>%</v>
      </c>
      <c r="T20" s="81">
        <f t="shared" si="17"/>
        <v>0</v>
      </c>
      <c r="U20" s="118">
        <f t="shared" si="18"/>
        <v>10</v>
      </c>
      <c r="V20" s="118">
        <f t="shared" si="19"/>
        <v>0</v>
      </c>
      <c r="W20" s="119">
        <f t="shared" si="20"/>
        <v>10</v>
      </c>
      <c r="X20" s="81"/>
      <c r="Y20" s="120">
        <f t="shared" si="21"/>
        <v>0</v>
      </c>
      <c r="Z20" s="120">
        <f t="shared" si="22"/>
        <v>10</v>
      </c>
      <c r="AA20" s="120" t="str">
        <f t="shared" si="23"/>
        <v>No data</v>
      </c>
    </row>
    <row r="21" spans="1:27" ht="60" customHeight="1">
      <c r="A21" s="48"/>
      <c r="B21" s="93" t="s">
        <v>75</v>
      </c>
      <c r="C21" s="94" t="s">
        <v>358</v>
      </c>
      <c r="D21" s="47"/>
      <c r="E21" s="34"/>
      <c r="F21" s="34"/>
      <c r="G21" s="34"/>
      <c r="H21" s="34"/>
      <c r="I21" s="34"/>
      <c r="J21" s="34"/>
      <c r="K21" s="34"/>
      <c r="L21" s="34"/>
      <c r="M21" s="34"/>
      <c r="N21" s="34"/>
      <c r="P21" s="110">
        <f t="shared" si="13"/>
        <v>0</v>
      </c>
      <c r="Q21" s="81" t="str">
        <f t="shared" si="14"/>
        <v>%</v>
      </c>
      <c r="R21" s="81">
        <f t="shared" si="15"/>
        <v>0</v>
      </c>
      <c r="S21" s="81" t="str">
        <f t="shared" si="16"/>
        <v>%</v>
      </c>
      <c r="T21" s="81">
        <f t="shared" si="17"/>
        <v>0</v>
      </c>
      <c r="U21" s="118">
        <f t="shared" si="18"/>
        <v>10</v>
      </c>
      <c r="V21" s="118">
        <f t="shared" si="19"/>
        <v>0</v>
      </c>
      <c r="W21" s="119">
        <f t="shared" si="20"/>
        <v>10</v>
      </c>
      <c r="X21" s="81"/>
      <c r="Y21" s="120">
        <f t="shared" si="21"/>
        <v>0</v>
      </c>
      <c r="Z21" s="120">
        <f t="shared" si="22"/>
        <v>10</v>
      </c>
      <c r="AA21" s="120" t="str">
        <f t="shared" si="23"/>
        <v>No data</v>
      </c>
    </row>
    <row r="22" spans="1:27" ht="30">
      <c r="A22" s="47"/>
      <c r="B22" s="93" t="s">
        <v>76</v>
      </c>
      <c r="C22" s="94" t="s">
        <v>49</v>
      </c>
      <c r="D22" s="47"/>
      <c r="E22" s="34"/>
      <c r="F22" s="34"/>
      <c r="G22" s="34"/>
      <c r="H22" s="34"/>
      <c r="I22" s="34"/>
      <c r="J22" s="34"/>
      <c r="K22" s="34"/>
      <c r="L22" s="34"/>
      <c r="M22" s="34"/>
      <c r="N22" s="34"/>
    </row>
  </sheetData>
  <sheetProtection selectLockedCells="1"/>
  <dataConsolidate/>
  <mergeCells count="2">
    <mergeCell ref="A4:N4"/>
    <mergeCell ref="A12:N12"/>
  </mergeCells>
  <conditionalFormatting sqref="E17:M17 N16:N17 E18:N21 E13:N16 E5:N10">
    <cfRule type="containsText" dxfId="0" priority="8" operator="containsText" text="No">
      <formula>NOT(ISERROR(SEARCH("No",E5)))</formula>
    </cfRule>
  </conditionalFormatting>
  <dataValidations count="3">
    <dataValidation type="list" allowBlank="1" showInputMessage="1" showErrorMessage="1" sqref="E5:N5">
      <formula1>Answer2</formula1>
    </dataValidation>
    <dataValidation type="list" allowBlank="1" showInputMessage="1" showErrorMessage="1" sqref="E10:N10 E20:N21 E8:N8 E13:N13 E17:N18">
      <formula1>Answer22</formula1>
    </dataValidation>
    <dataValidation type="list" allowBlank="1" showInputMessage="1" showErrorMessage="1" sqref="E19:N19 E9:N9 E14:N16 E6:N7">
      <formula1>Answer23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sheetPr codeName="Sheet7"/>
  <dimension ref="A1:B23"/>
  <sheetViews>
    <sheetView workbookViewId="0">
      <selection sqref="A1:B1"/>
    </sheetView>
  </sheetViews>
  <sheetFormatPr defaultRowHeight="15"/>
  <cols>
    <col min="1" max="1" width="9.140625" style="3"/>
    <col min="2" max="2" width="140" style="3" customWidth="1"/>
    <col min="3" max="16384" width="9.140625" style="3"/>
  </cols>
  <sheetData>
    <row r="1" spans="1:2" ht="30" customHeight="1">
      <c r="A1" s="177" t="s">
        <v>360</v>
      </c>
      <c r="B1" s="178"/>
    </row>
    <row r="2" spans="1:2">
      <c r="A2" s="179" t="s">
        <v>363</v>
      </c>
      <c r="B2" s="179"/>
    </row>
    <row r="3" spans="1:2" ht="40.5" customHeight="1">
      <c r="A3" s="78">
        <v>1</v>
      </c>
      <c r="B3" s="73" t="s">
        <v>359</v>
      </c>
    </row>
    <row r="4" spans="1:2" ht="30" customHeight="1">
      <c r="A4" s="78">
        <v>2</v>
      </c>
      <c r="B4" s="73" t="s">
        <v>361</v>
      </c>
    </row>
    <row r="5" spans="1:2" ht="15" customHeight="1">
      <c r="A5" s="179" t="s">
        <v>364</v>
      </c>
      <c r="B5" s="179"/>
    </row>
    <row r="6" spans="1:2" ht="40.5" customHeight="1">
      <c r="A6" s="78">
        <v>3</v>
      </c>
      <c r="B6" s="73" t="s">
        <v>362</v>
      </c>
    </row>
    <row r="7" spans="1:2" ht="30" customHeight="1">
      <c r="A7" s="78">
        <v>4</v>
      </c>
      <c r="B7" s="73" t="s">
        <v>365</v>
      </c>
    </row>
    <row r="8" spans="1:2" ht="40.5" customHeight="1">
      <c r="A8" s="78">
        <v>5</v>
      </c>
      <c r="B8" s="73" t="s">
        <v>366</v>
      </c>
    </row>
    <row r="9" spans="1:2">
      <c r="A9" s="179" t="s">
        <v>367</v>
      </c>
      <c r="B9" s="179"/>
    </row>
    <row r="10" spans="1:2" ht="40.5" customHeight="1">
      <c r="A10" s="78">
        <v>6</v>
      </c>
      <c r="B10" s="73" t="s">
        <v>368</v>
      </c>
    </row>
    <row r="11" spans="1:2" ht="40.5" customHeight="1">
      <c r="A11" s="78">
        <v>7</v>
      </c>
      <c r="B11" s="73" t="s">
        <v>369</v>
      </c>
    </row>
    <row r="12" spans="1:2" ht="30" customHeight="1">
      <c r="A12" s="78">
        <v>8</v>
      </c>
      <c r="B12" s="73" t="s">
        <v>370</v>
      </c>
    </row>
    <row r="13" spans="1:2" ht="30" customHeight="1">
      <c r="A13" s="78">
        <v>9</v>
      </c>
      <c r="B13" s="73" t="s">
        <v>371</v>
      </c>
    </row>
    <row r="14" spans="1:2" ht="40.5" customHeight="1">
      <c r="A14" s="78">
        <v>10</v>
      </c>
      <c r="B14" s="73" t="s">
        <v>372</v>
      </c>
    </row>
    <row r="15" spans="1:2">
      <c r="A15" s="179" t="s">
        <v>373</v>
      </c>
      <c r="B15" s="179"/>
    </row>
    <row r="16" spans="1:2" ht="40.5" customHeight="1">
      <c r="A16" s="78">
        <v>11</v>
      </c>
      <c r="B16" s="73" t="s">
        <v>374</v>
      </c>
    </row>
    <row r="17" spans="1:2" ht="40.5" customHeight="1">
      <c r="A17" s="78">
        <v>12</v>
      </c>
      <c r="B17" s="73" t="s">
        <v>375</v>
      </c>
    </row>
    <row r="18" spans="1:2">
      <c r="A18" s="179" t="s">
        <v>376</v>
      </c>
      <c r="B18" s="179"/>
    </row>
    <row r="19" spans="1:2" ht="40.5" customHeight="1">
      <c r="A19" s="78">
        <v>13</v>
      </c>
      <c r="B19" s="73" t="s">
        <v>377</v>
      </c>
    </row>
    <row r="20" spans="1:2" ht="40.5" customHeight="1">
      <c r="A20" s="78">
        <v>14</v>
      </c>
      <c r="B20" s="73" t="s">
        <v>378</v>
      </c>
    </row>
    <row r="21" spans="1:2" ht="40.5" customHeight="1">
      <c r="A21" s="78">
        <v>15</v>
      </c>
      <c r="B21" s="73" t="s">
        <v>379</v>
      </c>
    </row>
    <row r="22" spans="1:2" ht="40.5" customHeight="1">
      <c r="A22" s="78">
        <v>16</v>
      </c>
      <c r="B22" s="73" t="s">
        <v>380</v>
      </c>
    </row>
    <row r="23" spans="1:2" ht="30" customHeight="1">
      <c r="A23" s="78">
        <v>17</v>
      </c>
      <c r="B23" s="73" t="s">
        <v>381</v>
      </c>
    </row>
  </sheetData>
  <mergeCells count="6">
    <mergeCell ref="A1:B1"/>
    <mergeCell ref="A18:B18"/>
    <mergeCell ref="A15:B15"/>
    <mergeCell ref="A9:B9"/>
    <mergeCell ref="A5:B5"/>
    <mergeCell ref="A2:B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sheetPr codeName="Sheet14"/>
  <dimension ref="A1:B12"/>
  <sheetViews>
    <sheetView workbookViewId="0">
      <selection sqref="A1:B1"/>
    </sheetView>
  </sheetViews>
  <sheetFormatPr defaultRowHeight="15"/>
  <cols>
    <col min="1" max="1" width="11.28515625" style="74" bestFit="1" customWidth="1"/>
    <col min="2" max="2" width="131.5703125" style="74" customWidth="1"/>
    <col min="3" max="16384" width="9.140625" style="74"/>
  </cols>
  <sheetData>
    <row r="1" spans="1:2">
      <c r="A1" s="182" t="s">
        <v>453</v>
      </c>
      <c r="B1" s="182"/>
    </row>
    <row r="2" spans="1:2">
      <c r="A2" s="80"/>
      <c r="B2" s="80"/>
    </row>
    <row r="3" spans="1:2">
      <c r="A3" s="181" t="s">
        <v>454</v>
      </c>
      <c r="B3" s="181"/>
    </row>
    <row r="4" spans="1:2" ht="15" customHeight="1">
      <c r="A4" s="125" t="s">
        <v>445</v>
      </c>
      <c r="B4" s="126" t="s">
        <v>446</v>
      </c>
    </row>
    <row r="5" spans="1:2" ht="30" customHeight="1">
      <c r="A5" s="123" t="s">
        <v>447</v>
      </c>
      <c r="B5" s="124" t="s">
        <v>448</v>
      </c>
    </row>
    <row r="6" spans="1:2" ht="15" customHeight="1">
      <c r="A6" s="123" t="s">
        <v>449</v>
      </c>
      <c r="B6" s="124" t="s">
        <v>450</v>
      </c>
    </row>
    <row r="7" spans="1:2" ht="15" customHeight="1">
      <c r="A7" s="123" t="s">
        <v>451</v>
      </c>
      <c r="B7" s="124" t="s">
        <v>452</v>
      </c>
    </row>
    <row r="9" spans="1:2" ht="15" customHeight="1">
      <c r="A9" s="180" t="s">
        <v>462</v>
      </c>
      <c r="B9" s="180"/>
    </row>
    <row r="10" spans="1:2" ht="45" customHeight="1">
      <c r="A10" s="123" t="s">
        <v>466</v>
      </c>
      <c r="B10" s="49" t="s">
        <v>463</v>
      </c>
    </row>
    <row r="11" spans="1:2" ht="45" customHeight="1">
      <c r="A11" s="123" t="s">
        <v>467</v>
      </c>
      <c r="B11" s="49" t="s">
        <v>464</v>
      </c>
    </row>
    <row r="12" spans="1:2" ht="45" customHeight="1">
      <c r="A12" s="123" t="s">
        <v>468</v>
      </c>
      <c r="B12" s="49" t="s">
        <v>465</v>
      </c>
    </row>
  </sheetData>
  <mergeCells count="3">
    <mergeCell ref="A9:B9"/>
    <mergeCell ref="A3:B3"/>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34</vt:i4>
      </vt:variant>
    </vt:vector>
  </HeadingPairs>
  <TitlesOfParts>
    <vt:vector size="44" baseType="lpstr">
      <vt:lpstr>Introduction</vt:lpstr>
      <vt:lpstr>Instructions</vt:lpstr>
      <vt:lpstr>Audit tool - All patients</vt:lpstr>
      <vt:lpstr>Audit tool - Med for the COE</vt:lpstr>
      <vt:lpstr>Audit tool - Surgery</vt:lpstr>
      <vt:lpstr>Audit tool - Anaesthesia</vt:lpstr>
      <vt:lpstr>Audit tool - Pain teams</vt:lpstr>
      <vt:lpstr>Recommendations</vt:lpstr>
      <vt:lpstr>Definitions</vt:lpstr>
      <vt:lpstr>Sheet3</vt:lpstr>
      <vt:lpstr>Answer1</vt:lpstr>
      <vt:lpstr>Answer10</vt:lpstr>
      <vt:lpstr>Answer11</vt:lpstr>
      <vt:lpstr>Answer12</vt:lpstr>
      <vt:lpstr>Answer13</vt:lpstr>
      <vt:lpstr>Answer14</vt:lpstr>
      <vt:lpstr>Answer15</vt:lpstr>
      <vt:lpstr>Answer16</vt:lpstr>
      <vt:lpstr>Answer17</vt:lpstr>
      <vt:lpstr>Answer18</vt:lpstr>
      <vt:lpstr>Answer19</vt:lpstr>
      <vt:lpstr>Answer2</vt:lpstr>
      <vt:lpstr>Answer20</vt:lpstr>
      <vt:lpstr>Answer21</vt:lpstr>
      <vt:lpstr>Answer22</vt:lpstr>
      <vt:lpstr>Answer23</vt:lpstr>
      <vt:lpstr>Answer24</vt:lpstr>
      <vt:lpstr>Answer25</vt:lpstr>
      <vt:lpstr>Answer26</vt:lpstr>
      <vt:lpstr>Answer27</vt:lpstr>
      <vt:lpstr>Answer28</vt:lpstr>
      <vt:lpstr>Answer29</vt:lpstr>
      <vt:lpstr>Answer3</vt:lpstr>
      <vt:lpstr>Answer30</vt:lpstr>
      <vt:lpstr>Answer31</vt:lpstr>
      <vt:lpstr>Answer32</vt:lpstr>
      <vt:lpstr>Answer33</vt:lpstr>
      <vt:lpstr>Answer4</vt:lpstr>
      <vt:lpstr>Answer5</vt:lpstr>
      <vt:lpstr>Answer6</vt:lpstr>
      <vt:lpstr>Answer7</vt:lpstr>
      <vt:lpstr>Answer8</vt:lpstr>
      <vt:lpstr>Answer9</vt:lpstr>
      <vt:lpstr>Group10</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2012-06-06T13:30:21Z</dcterms:created>
  <dcterms:modified xsi:type="dcterms:W3CDTF">2014-11-12T15:42:04Z</dcterms:modified>
</cp:coreProperties>
</file>